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0" yWindow="0" windowWidth="18270" windowHeight="829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<sst xmlns="http://schemas.openxmlformats.org/spreadsheetml/2006/main" count="405" uniqueCount="206">
  <si>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</si>
  <si>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</si>
  <si>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</si>
  <si>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</si>
  <si>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</si>
  <si>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</si>
  <si>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</si>
  <si>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</si>
  <si>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</si>
  <si>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</si>
  <si>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</si>
  <si>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</si>
  <si>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</si>
  <si>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</si>
  <si>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</si>
  <si>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</si>
  <si>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</si>
  <si>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</si>
  <si>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</si>
  <si>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</si>
  <si>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</si>
  <si>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</si>
  <si>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</si>
  <si>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</si>
  <si>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</si>
  <si>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</si>
  <si>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</si>
  <si>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ESE Hospital San Rafael de Itagüí</t>
  </si>
  <si>
    <t>Calle 47 Nro. 48 - 63</t>
  </si>
  <si>
    <t>448 22 24</t>
  </si>
  <si>
    <t>http://www.hsanrafael.gov.co</t>
  </si>
  <si>
    <t xml:space="preserve">Misión 
Somos una Empresa Social del Estado del orden Departamental, ubicada en el municipio de Itagüí, que presta servicios de salud de mediana y alta complejidad con énfasis en Ortopedia, Traumatología y Pediatría a toda la población antioqueña; Centramos nuestra atención en la seguridad del paciente y el desarrollo del talento humano, nuestros actos se rigen con criterios de eficiencia y responsabilidad social. 
Visión 
En el 2020 seremos una Empresa Social del Estado reconocida todo el departamento por nuestro modelo de atención del trauma y certificado por sus buenas prácticas de atención clínica y de gestión financiera y administrativa.
</t>
  </si>
  <si>
    <t>Objetivo estratégico: 
Definir las actuaciones administrativas y de prestación de servicios en la ESE Hospital San Rafael de Itagüí que permiten al final del periodo gerencial contar con un hospital moderno, con una cultura del mejoramiento, con equilibrio financiero y con un modelo de atención centrado en la calidad y en el trato humanizado.
Planes estratégicos: 
- Plan de Fortalecimiento Institucional 
- Plan de Sostenibilidad Financiera 
- Plan de Atención con Calidad 
Planta de cargos: 36 Empleados
Colaboradores contratistas: 650 Funcionarios</t>
  </si>
  <si>
    <t>Maria Isabel Grajales Tel 448 22 24 Ext. 9490</t>
  </si>
  <si>
    <t>250 Salarios Mínimos Mensuales Legales Vigentes.</t>
  </si>
  <si>
    <t>43211714 43211708</t>
  </si>
  <si>
    <t>EQUIPOS DE COMUNICACION Y COMPUTACION</t>
  </si>
  <si>
    <t>12 MESES</t>
  </si>
  <si>
    <t>CONTRATACION DIRECTA</t>
  </si>
  <si>
    <t>RECURSOS PROPIOS</t>
  </si>
  <si>
    <t>NO</t>
  </si>
  <si>
    <t>N/A</t>
  </si>
  <si>
    <t>MARIA ISABEL GRAJALES
JEFE DE SUMINISTROS
farmacia@hsanrafael.org
TEL: 448 22 24 ext 9490</t>
  </si>
  <si>
    <t>52141510 46171602</t>
  </si>
  <si>
    <t>MAQUINARIA Y EQUIPO</t>
  </si>
  <si>
    <t>41111509 43202200</t>
  </si>
  <si>
    <t>25101914 41111508</t>
  </si>
  <si>
    <t>27111728 39101601</t>
  </si>
  <si>
    <t>60121007 43211914</t>
  </si>
  <si>
    <t>46171606 42171613</t>
  </si>
  <si>
    <t>56121805 45111501</t>
  </si>
  <si>
    <r>
      <t xml:space="preserve">MUEBLES -ENSERES </t>
    </r>
    <r>
      <rPr>
        <sz val="10"/>
        <rFont val="Calibri"/>
        <family val="2"/>
      </rPr>
      <t>Y EQUIPOS  DE OFICINA</t>
    </r>
  </si>
  <si>
    <t>46161531 56101702</t>
  </si>
  <si>
    <t>56101520 56101719</t>
  </si>
  <si>
    <t>56101519 46151507</t>
  </si>
  <si>
    <t>56101703 24101904</t>
  </si>
  <si>
    <t>54111601 56101504</t>
  </si>
  <si>
    <t>56101522 56112105</t>
  </si>
  <si>
    <t>31162504 25174001</t>
  </si>
  <si>
    <t>32101603 41112501</t>
  </si>
  <si>
    <t>DOTACION</t>
  </si>
  <si>
    <t>46182404 41111517</t>
  </si>
  <si>
    <t>24121807 42144203</t>
  </si>
  <si>
    <t>44101807 42191807</t>
  </si>
  <si>
    <t>42192201 24101510</t>
  </si>
  <si>
    <t>24131601 52131501</t>
  </si>
  <si>
    <t>44121615 43191609</t>
  </si>
  <si>
    <t>56101510 30191501</t>
  </si>
  <si>
    <t>42251703 46191601</t>
  </si>
  <si>
    <t>42142716 46181537</t>
  </si>
  <si>
    <t>42171610 56101520</t>
  </si>
  <si>
    <t>39101602 42251616</t>
  </si>
  <si>
    <t>42192001 42181904</t>
  </si>
  <si>
    <t>42142108 44101602</t>
  </si>
  <si>
    <t>42294203 42251608</t>
  </si>
  <si>
    <t>41112404 54111601</t>
  </si>
  <si>
    <t>44121613 27111508</t>
  </si>
  <si>
    <t>56101504 42271907</t>
  </si>
  <si>
    <t>44111905 52161505</t>
  </si>
  <si>
    <t>42251623 13101723</t>
  </si>
  <si>
    <t>41103006 44121618</t>
  </si>
  <si>
    <t>25174001 45111616</t>
  </si>
  <si>
    <t>53111602 53111601</t>
  </si>
  <si>
    <t>24131510 48101820</t>
  </si>
  <si>
    <t>EQUIPOS DE COMEDOR Y COCINA</t>
  </si>
  <si>
    <t>12181503 47121804</t>
  </si>
  <si>
    <t>VARIOS (VAR)</t>
  </si>
  <si>
    <t>60101310 44122003</t>
  </si>
  <si>
    <r>
      <t xml:space="preserve">UTILES DE ESCRITORIO </t>
    </r>
    <r>
      <rPr>
        <sz val="10"/>
        <rFont val="Calibri"/>
        <family val="2"/>
      </rPr>
      <t>Y OFICINA(UTL)</t>
    </r>
  </si>
  <si>
    <t>44122101 23232001</t>
  </si>
  <si>
    <t>44122019 44121804</t>
  </si>
  <si>
    <t>44111912 44103105</t>
  </si>
  <si>
    <t>14111519 43202001</t>
  </si>
  <si>
    <t>44122018 31201512</t>
  </si>
  <si>
    <t>31201503 44103112</t>
  </si>
  <si>
    <t>44122104 60105705</t>
  </si>
  <si>
    <t>14111514 14111504</t>
  </si>
  <si>
    <t>44122107 44122016</t>
  </si>
  <si>
    <t>60121135 44121701</t>
  </si>
  <si>
    <t>44121706 44121707</t>
  </si>
  <si>
    <t>44122011 14111812</t>
  </si>
  <si>
    <t>55121503 44121708</t>
  </si>
  <si>
    <t>44121716 60121516</t>
  </si>
  <si>
    <t>14111507 14111508</t>
  </si>
  <si>
    <t>60105704 44121904</t>
  </si>
  <si>
    <t>60121007 44111808</t>
  </si>
  <si>
    <t>56101529 44121619</t>
  </si>
  <si>
    <t>44122010 44121503</t>
  </si>
  <si>
    <t>44111914 14111604</t>
  </si>
  <si>
    <t>44121618 44121905</t>
  </si>
  <si>
    <t>60101310 60121007</t>
  </si>
  <si>
    <t>IMPRESIONES LITOGRAFICAS(PAP)</t>
  </si>
  <si>
    <t>14111815 24112407</t>
  </si>
  <si>
    <t>60101405 44122003</t>
  </si>
  <si>
    <t>14111504 42142303</t>
  </si>
  <si>
    <t>31411701 44121503</t>
  </si>
  <si>
    <t>15101506 12142104</t>
  </si>
  <si>
    <t xml:space="preserve">COMBUSTIBLES Y LUBRICANTES(505) </t>
  </si>
  <si>
    <t>52121505 42131702</t>
  </si>
  <si>
    <t>ROPA HOSPÍTALARIA</t>
  </si>
  <si>
    <t>46181532 42131708</t>
  </si>
  <si>
    <t>52121508 56101508</t>
  </si>
  <si>
    <t>42131608 52121512</t>
  </si>
  <si>
    <t>42131508 42281516</t>
  </si>
  <si>
    <t>52121513 42132105</t>
  </si>
  <si>
    <t>24111503 53131503</t>
  </si>
  <si>
    <t>UTENSILIOS PARA ASEO(ASE)</t>
  </si>
  <si>
    <t>53131608 42281912</t>
  </si>
  <si>
    <t>14111704 42281604</t>
  </si>
  <si>
    <t>47131502 14111703</t>
  </si>
  <si>
    <t>42251610 42294203</t>
  </si>
  <si>
    <t>EQUIPO MEDICO Y CIENTIFICO</t>
  </si>
  <si>
    <t>42192201 42171602</t>
  </si>
  <si>
    <t>24102004 42251617</t>
  </si>
  <si>
    <t>42251618 42251605</t>
  </si>
  <si>
    <t>42182005 41112501</t>
  </si>
  <si>
    <t>42182302 42181904</t>
  </si>
  <si>
    <t>42251623 41114509</t>
  </si>
  <si>
    <t>41112114 42272001</t>
  </si>
  <si>
    <t>44103107 26111711</t>
  </si>
  <si>
    <t>REPUESTOS PARA MAQUINAS Y EQUIPOS(MRP)</t>
  </si>
  <si>
    <t>40183109 39121640</t>
  </si>
  <si>
    <t>31161819 42281510</t>
  </si>
  <si>
    <t>42211608 31162506</t>
  </si>
  <si>
    <t>46191612 42182007</t>
  </si>
  <si>
    <t>42201714 44103110</t>
  </si>
  <si>
    <t>42181803 46182005</t>
  </si>
  <si>
    <t>42271718 42203502</t>
  </si>
  <si>
    <t>31211605 42281516</t>
  </si>
  <si>
    <t>85121612 43201803</t>
  </si>
  <si>
    <t>42171803 42281530</t>
  </si>
  <si>
    <t>42181804 46181804</t>
  </si>
  <si>
    <t>42141606 43212105</t>
  </si>
  <si>
    <t>42272510 25172504</t>
  </si>
  <si>
    <t>42281706 42272220</t>
  </si>
  <si>
    <t>43201402 26111702</t>
  </si>
  <si>
    <t>42271704 31201503</t>
  </si>
  <si>
    <t>39101602 42271705</t>
  </si>
  <si>
    <t xml:space="preserve"> SOLICITUD DE SERVICIOS 2017</t>
  </si>
  <si>
    <t>MEDICAMENTOS</t>
  </si>
  <si>
    <t>42231504 42281604</t>
  </si>
  <si>
    <t>MATER. MEDICO QUIRUR. - MATER. MEDICO (MMQ - MOS)</t>
  </si>
  <si>
    <t>85121612 41113035</t>
  </si>
  <si>
    <t>42295407 42142702</t>
  </si>
  <si>
    <t>42181803 42203502</t>
  </si>
  <si>
    <t>42281603 42311506</t>
  </si>
  <si>
    <t>42222008 42251611</t>
  </si>
  <si>
    <t>42281709 42311511</t>
  </si>
  <si>
    <t>51102710 42141606</t>
  </si>
  <si>
    <t>42293401 42272006</t>
  </si>
  <si>
    <t>42161601 42295524</t>
  </si>
  <si>
    <t>42172102 42281915</t>
  </si>
  <si>
    <t>MATERIAL DE OSTEOSINTESIS</t>
  </si>
  <si>
    <t>MATERIAL DE REHABILITACION</t>
  </si>
  <si>
    <t>MATERIAL DE LABORATORIO</t>
  </si>
  <si>
    <t>SANGRE</t>
  </si>
  <si>
    <t>6 MESES</t>
  </si>
  <si>
    <t>FIBRA OPTICA</t>
  </si>
  <si>
    <t>2 MESES</t>
  </si>
  <si>
    <t>1 MES</t>
  </si>
  <si>
    <t>OXIGENO</t>
  </si>
  <si>
    <t>ONCE(11) MESES Y VEINTE  (20) DÍAS.</t>
  </si>
  <si>
    <t>85161501 - 58161502</t>
  </si>
  <si>
    <t>MANTENIMIENTO DE EQUIPOS BIOMEDICOS</t>
  </si>
  <si>
    <t>CONVOCATORIA PÚBLICA</t>
  </si>
  <si>
    <t>85121601 -  85121604 - 85121608 - 85121609 - 85121610 - 85121611 - 85121612 - 85121613 - 85122101 - 85101601</t>
  </si>
  <si>
    <t>PRESTACIÓN DE SERVICIOS ASISTENCIALES EN GINECOLOGÍA, TERAPEUTA RESPIRATORIO,  PSICOLOGÍA, CIRUGÍA GENERAL, OFTALMOLOGÍA, ORTOPEDIA, PEDIATRÍA, FISIOTERAPIA, MEDICINA INTERNA, URGENTOLOGÍA, DERMATOLOGÍA, NEUROCIRUGÍA, MEDICINA GENERAL, AUDITORÍA MÉDICA, ENFERMERÍA, ANESTESIOLOGÍA, OFTALMOLOGÍA, OTORRINOLARINGOLOGÍA, FISIOTERAPIA, TERAPIA RESPIRATORIA, INSTRUMENTACIÓN QUIRURGICA.</t>
  </si>
  <si>
    <t>851211801 - 85121802 - 85121803 -  85121804 - 85121805 - 85121807 - 85121808</t>
  </si>
  <si>
    <t>SERVICIO DE LABORATORIO Y AYUDAS DIAGNOSTICAS</t>
  </si>
  <si>
    <t>SUMINISTRO DE BANCO DE SANGRE</t>
  </si>
  <si>
    <t xml:space="preserve">72101506 - 72101507 - 72101510 - 72101511 - 72101516 - 72151200 - </t>
  </si>
  <si>
    <t>MANTENIMIENTO DE INFRAESTRUCTURA, MANTENIMIENTO DE AIRES ACONDICIONADOS</t>
  </si>
  <si>
    <t>SERVICIO DE ALMACENAMIENTO DE DOCUMENTOS</t>
  </si>
  <si>
    <t xml:space="preserve">SERVICIOS DE TRANSPORTE </t>
  </si>
  <si>
    <t>81161801 - 81112500</t>
  </si>
  <si>
    <t>ALQUILER DE EQUIPOS DE COMPUTO Y LICENCIAS DE SOFTWARE</t>
  </si>
  <si>
    <t>SERVICIOS DE VIGILANCIA</t>
  </si>
  <si>
    <t xml:space="preserve">80111600 - 94101800 </t>
  </si>
  <si>
    <t>SERVICIOS DE PROCESOS Y SUBPROCESOS ADMINISTRATIVOS</t>
  </si>
  <si>
    <t xml:space="preserve"> 93131602                        93131608</t>
  </si>
  <si>
    <t>PRESTACIÓN DE SERVICIOS DE ALIMENTACIÓN</t>
  </si>
  <si>
    <t xml:space="preserve">SERVICIOS DE LAVANDERÍA </t>
  </si>
  <si>
    <t>85101703 - 80101604 - 84111502 - 84111701 - 80121701 - 80121702 -80121703 -80121704 - 80121705 - 80121706 - 80121707 - 80121601 - 80121603 - 80121610 - 80121611</t>
  </si>
  <si>
    <t xml:space="preserve">SERVICIOS DE APOYO A LA GESTIÓN (PLANEACIÓN, CALIDAD, ASESOR SISTEMAS, INTERVENTOR, PROYECTOS, ASESOR TALENTO HUMANO, TESORERIA, CONTABILIDAD, PRESUPUESTO, CARTERA, SERVICIOS OPERATIVOS, COMUNICACIONES, INGENIERÍA BIOMEDICA, CARTERA, ASESORÍA JURÍDICA, ENTRE OTROS ADMINISTRATIVOS) </t>
  </si>
  <si>
    <t>76111501 - 72154043</t>
  </si>
  <si>
    <t>SERVICIOS DE ASEO Y DESINFECCIÓN, FUMIGACIÓN</t>
  </si>
</sst>
</file>

<file path=xl/styles.xml><?xml version="1.0" encoding="utf-8"?>
<styleSheet xmlns="http://schemas.openxmlformats.org/spreadsheetml/2006/main">
  <numFmts count="2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quot;\ * #,##0_);_(&quot;$&quot;\ * \(#,##0\);_(&quot;$&quot;\ * &quot;-&quot;??_);_(@_)"/>
    <numFmt numFmtId="173" formatCode="&quot;$&quot;\ #,##0"/>
    <numFmt numFmtId="174" formatCode="&quot;$&quot;\ #,##0.00"/>
    <numFmt numFmtId="175" formatCode="_(&quot;$&quot;* #,##0.00_);_(&quot;$&quot;* \(#,##0.00\);_(&quot;$&quot;* &quot;-&quot;??_);_(@_)"/>
    <numFmt numFmtId="176" formatCode="[$$-240A]\ #,##0.00"/>
  </numFmts>
  <fonts count="39">
    <font>
      <sz val="11"/>
      <color theme="1"/>
      <name val="Calibri"/>
      <family val="2"/>
    </font>
    <font>
      <sz val="11"/>
      <color indexed="8"/>
      <name val="Calibri"/>
      <family val="2"/>
    </font>
    <font>
      <sz val="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thin"/>
      <right style="medium"/>
      <top style="thin"/>
      <bottom style="thin"/>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style="thin"/>
      <bottom style="medium"/>
    </border>
    <border>
      <left style="thin"/>
      <right style="medium"/>
      <top style="thin"/>
      <bottom style="mediu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73">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1" xfId="0" applyBorder="1" applyAlignment="1" quotePrefix="1">
      <alignment wrapText="1"/>
    </xf>
    <xf numFmtId="0" fontId="29" fillId="0" borderId="11" xfId="46" applyBorder="1" applyAlignment="1" quotePrefix="1">
      <alignment wrapText="1"/>
    </xf>
    <xf numFmtId="0" fontId="21" fillId="23" borderId="12" xfId="39" applyBorder="1" applyAlignment="1">
      <alignment horizontal="left" wrapText="1"/>
    </xf>
    <xf numFmtId="0" fontId="37" fillId="0" borderId="0" xfId="0" applyFont="1" applyAlignment="1">
      <alignment/>
    </xf>
    <xf numFmtId="0" fontId="21" fillId="23" borderId="13" xfId="39" applyBorder="1" applyAlignment="1">
      <alignment wrapText="1"/>
    </xf>
    <xf numFmtId="0" fontId="21" fillId="23" borderId="14" xfId="39" applyBorder="1" applyAlignment="1">
      <alignment wrapText="1"/>
    </xf>
    <xf numFmtId="0" fontId="0" fillId="0" borderId="15" xfId="0" applyBorder="1" applyAlignment="1">
      <alignment wrapText="1"/>
    </xf>
    <xf numFmtId="172" fontId="0" fillId="0" borderId="11" xfId="0" applyNumberFormat="1" applyBorder="1" applyAlignment="1">
      <alignment wrapText="1"/>
    </xf>
    <xf numFmtId="0" fontId="0" fillId="0" borderId="0" xfId="0" applyFill="1" applyAlignment="1">
      <alignment wrapText="1"/>
    </xf>
    <xf numFmtId="0" fontId="0" fillId="0" borderId="10" xfId="0" applyBorder="1" applyAlignment="1">
      <alignment vertical="center" wrapText="1"/>
    </xf>
    <xf numFmtId="172" fontId="0" fillId="0" borderId="11" xfId="0" applyNumberFormat="1" applyBorder="1" applyAlignment="1">
      <alignment vertical="center" wrapText="1"/>
    </xf>
    <xf numFmtId="14" fontId="0" fillId="0" borderId="16" xfId="0" applyNumberFormat="1" applyBorder="1" applyAlignment="1">
      <alignment horizontal="center" vertical="center" wrapText="1"/>
    </xf>
    <xf numFmtId="0" fontId="38" fillId="33" borderId="17" xfId="0" applyFont="1" applyFill="1" applyBorder="1" applyAlignment="1">
      <alignment horizontal="center" vertical="center"/>
    </xf>
    <xf numFmtId="0" fontId="38" fillId="33" borderId="17" xfId="0" applyFont="1" applyFill="1" applyBorder="1" applyAlignment="1">
      <alignment horizontal="center" vertical="center" wrapText="1"/>
    </xf>
    <xf numFmtId="14" fontId="38" fillId="33" borderId="17" xfId="0" applyNumberFormat="1" applyFont="1" applyFill="1" applyBorder="1" applyAlignment="1">
      <alignment horizontal="center" vertical="center" wrapText="1"/>
    </xf>
    <xf numFmtId="173" fontId="0" fillId="33" borderId="17" xfId="0" applyNumberFormat="1" applyFill="1" applyBorder="1" applyAlignment="1">
      <alignment horizontal="center" vertical="center"/>
    </xf>
    <xf numFmtId="173" fontId="38" fillId="33" borderId="17" xfId="0" applyNumberFormat="1" applyFont="1" applyFill="1" applyBorder="1" applyAlignment="1">
      <alignment horizontal="center" vertical="center"/>
    </xf>
    <xf numFmtId="0" fontId="38" fillId="0" borderId="17" xfId="0" applyFont="1" applyBorder="1" applyAlignment="1">
      <alignment horizontal="center" vertical="center" wrapText="1"/>
    </xf>
    <xf numFmtId="0" fontId="38" fillId="0" borderId="17" xfId="0" applyFont="1" applyBorder="1" applyAlignment="1">
      <alignment horizontal="center" vertical="center"/>
    </xf>
    <xf numFmtId="14" fontId="38" fillId="0" borderId="17" xfId="0" applyNumberFormat="1" applyFont="1" applyBorder="1" applyAlignment="1">
      <alignment horizontal="center" vertical="center"/>
    </xf>
    <xf numFmtId="0" fontId="38" fillId="0" borderId="17" xfId="0" applyFont="1" applyBorder="1" applyAlignment="1">
      <alignment vertical="center" wrapText="1"/>
    </xf>
    <xf numFmtId="173" fontId="0" fillId="33" borderId="17" xfId="0" applyNumberFormat="1" applyFill="1" applyBorder="1" applyAlignment="1">
      <alignment vertical="center"/>
    </xf>
    <xf numFmtId="173" fontId="38" fillId="0" borderId="17" xfId="0" applyNumberFormat="1" applyFont="1" applyBorder="1" applyAlignment="1">
      <alignment vertical="center"/>
    </xf>
    <xf numFmtId="173" fontId="38" fillId="33" borderId="17" xfId="0" applyNumberFormat="1" applyFont="1" applyFill="1" applyBorder="1" applyAlignment="1">
      <alignment vertical="center"/>
    </xf>
    <xf numFmtId="0" fontId="38" fillId="33" borderId="17" xfId="0" applyFont="1" applyFill="1" applyBorder="1" applyAlignment="1">
      <alignment horizontal="center" vertical="center" wrapText="1"/>
    </xf>
    <xf numFmtId="0" fontId="38" fillId="0" borderId="17" xfId="0" applyFont="1" applyBorder="1" applyAlignment="1">
      <alignment horizontal="center" vertical="center" wrapText="1"/>
    </xf>
    <xf numFmtId="14" fontId="38" fillId="33" borderId="17" xfId="0" applyNumberFormat="1" applyFont="1" applyFill="1" applyBorder="1" applyAlignment="1">
      <alignment horizontal="center" vertical="center" wrapText="1"/>
    </xf>
    <xf numFmtId="0" fontId="38" fillId="33" borderId="17" xfId="0" applyFont="1" applyFill="1" applyBorder="1" applyAlignment="1">
      <alignment horizontal="center" vertical="center"/>
    </xf>
    <xf numFmtId="0" fontId="0" fillId="0" borderId="17" xfId="0" applyBorder="1" applyAlignment="1">
      <alignment/>
    </xf>
    <xf numFmtId="0" fontId="0" fillId="0" borderId="18" xfId="0" applyBorder="1" applyAlignment="1">
      <alignment/>
    </xf>
    <xf numFmtId="0" fontId="38" fillId="33" borderId="18" xfId="0" applyFont="1" applyFill="1" applyBorder="1" applyAlignment="1">
      <alignment horizontal="center" vertical="center"/>
    </xf>
    <xf numFmtId="14" fontId="38" fillId="33" borderId="18" xfId="0" applyNumberFormat="1" applyFont="1" applyFill="1" applyBorder="1" applyAlignment="1">
      <alignment horizontal="center" vertical="center" wrapText="1"/>
    </xf>
    <xf numFmtId="0" fontId="38" fillId="33" borderId="18" xfId="0" applyFont="1" applyFill="1" applyBorder="1" applyAlignment="1">
      <alignment horizontal="center" vertical="center" wrapText="1"/>
    </xf>
    <xf numFmtId="173" fontId="38" fillId="33" borderId="18" xfId="0" applyNumberFormat="1" applyFont="1" applyFill="1" applyBorder="1" applyAlignment="1">
      <alignment vertical="center"/>
    </xf>
    <xf numFmtId="0" fontId="38" fillId="0" borderId="18" xfId="0" applyFont="1" applyBorder="1" applyAlignment="1">
      <alignment horizontal="center" vertical="center" wrapText="1"/>
    </xf>
    <xf numFmtId="0" fontId="0" fillId="33" borderId="17" xfId="0" applyFill="1" applyBorder="1" applyAlignment="1">
      <alignment horizontal="center" vertical="center"/>
    </xf>
    <xf numFmtId="14" fontId="0" fillId="33" borderId="17" xfId="0" applyNumberFormat="1" applyFill="1" applyBorder="1" applyAlignment="1">
      <alignment horizontal="center" vertical="center" wrapText="1"/>
    </xf>
    <xf numFmtId="0" fontId="0" fillId="33" borderId="17" xfId="0" applyFill="1" applyBorder="1" applyAlignment="1">
      <alignment horizontal="center" vertical="center" wrapText="1"/>
    </xf>
    <xf numFmtId="173" fontId="0" fillId="0" borderId="17" xfId="0" applyNumberFormat="1" applyBorder="1" applyAlignment="1">
      <alignment horizontal="center" vertical="center"/>
    </xf>
    <xf numFmtId="0" fontId="0" fillId="0" borderId="17" xfId="0" applyBorder="1" applyAlignment="1">
      <alignment horizontal="center" vertical="center" wrapText="1"/>
    </xf>
    <xf numFmtId="0" fontId="0" fillId="0" borderId="17" xfId="0" applyBorder="1" applyAlignment="1">
      <alignment horizontal="center" vertical="center"/>
    </xf>
    <xf numFmtId="14" fontId="0" fillId="0" borderId="17" xfId="0" applyNumberFormat="1" applyBorder="1" applyAlignment="1">
      <alignment horizontal="center" vertical="center" wrapText="1"/>
    </xf>
    <xf numFmtId="173" fontId="0" fillId="0" borderId="17" xfId="0" applyNumberFormat="1" applyBorder="1" applyAlignment="1">
      <alignment horizontal="center"/>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0"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2" fillId="33" borderId="17" xfId="0" applyFont="1" applyFill="1" applyBorder="1" applyAlignment="1">
      <alignment horizontal="center" vertical="center" wrapText="1"/>
    </xf>
    <xf numFmtId="0" fontId="38" fillId="33" borderId="17" xfId="0" applyFont="1" applyFill="1" applyBorder="1" applyAlignment="1">
      <alignment horizontal="center" vertical="center" wrapText="1"/>
    </xf>
    <xf numFmtId="14" fontId="38" fillId="33" borderId="17" xfId="0" applyNumberFormat="1" applyFont="1" applyFill="1" applyBorder="1" applyAlignment="1">
      <alignment horizontal="center" vertical="center" wrapText="1"/>
    </xf>
    <xf numFmtId="49" fontId="38" fillId="33" borderId="17" xfId="0" applyNumberFormat="1" applyFont="1" applyFill="1" applyBorder="1" applyAlignment="1">
      <alignment horizontal="center" vertical="center" wrapText="1"/>
    </xf>
    <xf numFmtId="0" fontId="38" fillId="33" borderId="17" xfId="0" applyFont="1" applyFill="1" applyBorder="1" applyAlignment="1">
      <alignment horizontal="center" vertical="center"/>
    </xf>
    <xf numFmtId="14" fontId="38" fillId="33" borderId="17" xfId="0" applyNumberFormat="1" applyFont="1" applyFill="1" applyBorder="1" applyAlignment="1">
      <alignment horizontal="center" vertical="center"/>
    </xf>
    <xf numFmtId="0" fontId="38" fillId="0" borderId="17" xfId="0" applyFont="1" applyBorder="1" applyAlignment="1">
      <alignment horizontal="center" vertical="center" wrapText="1"/>
    </xf>
    <xf numFmtId="0" fontId="38" fillId="0" borderId="17" xfId="0" applyFont="1" applyBorder="1" applyAlignment="1">
      <alignment horizontal="center" vertical="center"/>
    </xf>
    <xf numFmtId="174" fontId="38" fillId="33" borderId="17" xfId="0" applyNumberFormat="1" applyFont="1" applyFill="1" applyBorder="1" applyAlignment="1">
      <alignment horizontal="center" vertical="center"/>
    </xf>
    <xf numFmtId="0" fontId="38" fillId="0" borderId="17" xfId="0" applyFont="1" applyBorder="1" applyAlignment="1">
      <alignment horizontal="center" wrapText="1"/>
    </xf>
    <xf numFmtId="0" fontId="38" fillId="33" borderId="17" xfId="0" applyNumberFormat="1" applyFont="1" applyFill="1" applyBorder="1" applyAlignment="1">
      <alignment horizontal="center" vertical="center"/>
    </xf>
    <xf numFmtId="0" fontId="38" fillId="33" borderId="17" xfId="0" applyNumberFormat="1" applyFont="1" applyFill="1" applyBorder="1" applyAlignment="1">
      <alignment horizontal="center" vertical="center" wrapText="1"/>
    </xf>
    <xf numFmtId="173" fontId="38" fillId="33" borderId="18" xfId="0" applyNumberFormat="1" applyFont="1" applyFill="1" applyBorder="1" applyAlignment="1">
      <alignment horizontal="center" vertical="center" wrapText="1"/>
    </xf>
    <xf numFmtId="173" fontId="38" fillId="33" borderId="27" xfId="0" applyNumberFormat="1" applyFont="1" applyFill="1" applyBorder="1" applyAlignment="1">
      <alignment horizontal="center" vertical="center" wrapText="1"/>
    </xf>
    <xf numFmtId="173" fontId="38" fillId="33" borderId="28" xfId="0" applyNumberFormat="1" applyFon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sanrafael.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168"/>
  <sheetViews>
    <sheetView tabSelected="1" zoomScale="80" zoomScaleNormal="80" zoomScalePageLayoutView="80" workbookViewId="0" topLeftCell="A149">
      <selection activeCell="I154" sqref="I154"/>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0.8515625" style="1" customWidth="1"/>
    <col min="8" max="8" width="21.28125" style="1" customWidth="1"/>
    <col min="9" max="9" width="20.7109375" style="1" customWidth="1"/>
    <col min="10" max="10" width="16.140625" style="1" bestFit="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2" ht="15">
      <c r="B2" s="9" t="s">
        <v>20</v>
      </c>
    </row>
    <row r="3" ht="15">
      <c r="B3" s="9"/>
    </row>
    <row r="4" ht="15.75" thickBot="1">
      <c r="B4" s="9" t="s">
        <v>0</v>
      </c>
    </row>
    <row r="5" spans="2:9" ht="15">
      <c r="B5" s="4" t="s">
        <v>1</v>
      </c>
      <c r="C5" s="5" t="s">
        <v>27</v>
      </c>
      <c r="F5" s="49" t="s">
        <v>25</v>
      </c>
      <c r="G5" s="50"/>
      <c r="H5" s="50"/>
      <c r="I5" s="51"/>
    </row>
    <row r="6" spans="2:9" ht="15">
      <c r="B6" s="2" t="s">
        <v>2</v>
      </c>
      <c r="C6" s="3" t="s">
        <v>28</v>
      </c>
      <c r="F6" s="52"/>
      <c r="G6" s="53"/>
      <c r="H6" s="53"/>
      <c r="I6" s="54"/>
    </row>
    <row r="7" spans="2:9" ht="15">
      <c r="B7" s="2" t="s">
        <v>3</v>
      </c>
      <c r="C7" s="6" t="s">
        <v>29</v>
      </c>
      <c r="F7" s="52"/>
      <c r="G7" s="53"/>
      <c r="H7" s="53"/>
      <c r="I7" s="54"/>
    </row>
    <row r="8" spans="2:9" ht="15">
      <c r="B8" s="2" t="s">
        <v>16</v>
      </c>
      <c r="C8" s="7" t="s">
        <v>30</v>
      </c>
      <c r="F8" s="52"/>
      <c r="G8" s="53"/>
      <c r="H8" s="53"/>
      <c r="I8" s="54"/>
    </row>
    <row r="9" spans="2:9" ht="210">
      <c r="B9" s="15" t="s">
        <v>19</v>
      </c>
      <c r="C9" s="3" t="s">
        <v>31</v>
      </c>
      <c r="F9" s="55"/>
      <c r="G9" s="56"/>
      <c r="H9" s="56"/>
      <c r="I9" s="57"/>
    </row>
    <row r="10" spans="2:9" ht="195">
      <c r="B10" s="15" t="s">
        <v>4</v>
      </c>
      <c r="C10" s="3" t="s">
        <v>32</v>
      </c>
      <c r="F10" s="14"/>
      <c r="G10" s="14"/>
      <c r="H10" s="14"/>
      <c r="I10" s="14"/>
    </row>
    <row r="11" spans="2:9" ht="15">
      <c r="B11" s="2" t="s">
        <v>5</v>
      </c>
      <c r="C11" s="3" t="s">
        <v>33</v>
      </c>
      <c r="F11" s="49" t="s">
        <v>24</v>
      </c>
      <c r="G11" s="50"/>
      <c r="H11" s="50"/>
      <c r="I11" s="51"/>
    </row>
    <row r="12" spans="2:9" ht="15">
      <c r="B12" s="2" t="s">
        <v>21</v>
      </c>
      <c r="C12" s="13"/>
      <c r="F12" s="52"/>
      <c r="G12" s="53"/>
      <c r="H12" s="53"/>
      <c r="I12" s="54"/>
    </row>
    <row r="13" spans="2:9" ht="30">
      <c r="B13" s="2" t="s">
        <v>22</v>
      </c>
      <c r="C13" s="16" t="s">
        <v>34</v>
      </c>
      <c r="F13" s="52"/>
      <c r="G13" s="53"/>
      <c r="H13" s="53"/>
      <c r="I13" s="54"/>
    </row>
    <row r="14" spans="2:9" ht="30">
      <c r="B14" s="2" t="s">
        <v>23</v>
      </c>
      <c r="C14" s="16" t="s">
        <v>34</v>
      </c>
      <c r="F14" s="52"/>
      <c r="G14" s="53"/>
      <c r="H14" s="53"/>
      <c r="I14" s="54"/>
    </row>
    <row r="15" spans="2:9" ht="30.75" thickBot="1">
      <c r="B15" s="12" t="s">
        <v>18</v>
      </c>
      <c r="C15" s="17">
        <v>42736</v>
      </c>
      <c r="F15" s="55"/>
      <c r="G15" s="56"/>
      <c r="H15" s="56"/>
      <c r="I15" s="57"/>
    </row>
    <row r="17" ht="15.75" thickBot="1">
      <c r="B17" s="9" t="s">
        <v>15</v>
      </c>
    </row>
    <row r="18" spans="2:12" ht="75" customHeight="1">
      <c r="B18" s="8" t="s">
        <v>26</v>
      </c>
      <c r="C18" s="11" t="s">
        <v>6</v>
      </c>
      <c r="D18" s="11" t="s">
        <v>17</v>
      </c>
      <c r="E18" s="11" t="s">
        <v>7</v>
      </c>
      <c r="F18" s="11" t="s">
        <v>8</v>
      </c>
      <c r="G18" s="11" t="s">
        <v>9</v>
      </c>
      <c r="H18" s="11" t="s">
        <v>10</v>
      </c>
      <c r="I18" s="11" t="s">
        <v>11</v>
      </c>
      <c r="J18" s="11" t="s">
        <v>12</v>
      </c>
      <c r="K18" s="11" t="s">
        <v>13</v>
      </c>
      <c r="L18" s="10" t="s">
        <v>14</v>
      </c>
    </row>
    <row r="19" spans="2:12" ht="15">
      <c r="B19" s="18" t="s">
        <v>35</v>
      </c>
      <c r="C19" s="58" t="s">
        <v>36</v>
      </c>
      <c r="D19" s="60">
        <v>42736</v>
      </c>
      <c r="E19" s="59" t="s">
        <v>37</v>
      </c>
      <c r="F19" s="59" t="s">
        <v>38</v>
      </c>
      <c r="G19" s="59" t="s">
        <v>39</v>
      </c>
      <c r="H19" s="70">
        <f>200958625.1584</f>
        <v>200958625.1584</v>
      </c>
      <c r="I19" s="70">
        <f>H19</f>
        <v>200958625.1584</v>
      </c>
      <c r="J19" s="59" t="s">
        <v>40</v>
      </c>
      <c r="K19" s="59" t="s">
        <v>41</v>
      </c>
      <c r="L19" s="61" t="s">
        <v>42</v>
      </c>
    </row>
    <row r="20" spans="2:12" ht="63" customHeight="1">
      <c r="B20" s="18">
        <v>43211706</v>
      </c>
      <c r="C20" s="59"/>
      <c r="D20" s="59"/>
      <c r="E20" s="59"/>
      <c r="F20" s="59"/>
      <c r="G20" s="59"/>
      <c r="H20" s="71"/>
      <c r="I20" s="71"/>
      <c r="J20" s="59"/>
      <c r="K20" s="59"/>
      <c r="L20" s="61"/>
    </row>
    <row r="21" spans="2:12" ht="15">
      <c r="B21" s="18" t="s">
        <v>43</v>
      </c>
      <c r="C21" s="62" t="s">
        <v>44</v>
      </c>
      <c r="D21" s="60">
        <v>42736</v>
      </c>
      <c r="E21" s="59" t="s">
        <v>37</v>
      </c>
      <c r="F21" s="59" t="s">
        <v>38</v>
      </c>
      <c r="G21" s="59" t="s">
        <v>39</v>
      </c>
      <c r="H21" s="70">
        <f>139445492.464213</f>
        <v>139445492.464213</v>
      </c>
      <c r="I21" s="70">
        <f>H21</f>
        <v>139445492.464213</v>
      </c>
      <c r="J21" s="59" t="s">
        <v>40</v>
      </c>
      <c r="K21" s="59" t="s">
        <v>41</v>
      </c>
      <c r="L21" s="59" t="s">
        <v>42</v>
      </c>
    </row>
    <row r="22" spans="2:12" ht="15">
      <c r="B22" s="18" t="s">
        <v>45</v>
      </c>
      <c r="C22" s="62"/>
      <c r="D22" s="59"/>
      <c r="E22" s="59"/>
      <c r="F22" s="59"/>
      <c r="G22" s="59"/>
      <c r="H22" s="72"/>
      <c r="I22" s="72"/>
      <c r="J22" s="59"/>
      <c r="K22" s="59"/>
      <c r="L22" s="62"/>
    </row>
    <row r="23" spans="2:12" ht="15">
      <c r="B23" s="18" t="s">
        <v>46</v>
      </c>
      <c r="C23" s="62"/>
      <c r="D23" s="59"/>
      <c r="E23" s="59"/>
      <c r="F23" s="59"/>
      <c r="G23" s="59"/>
      <c r="H23" s="72"/>
      <c r="I23" s="72"/>
      <c r="J23" s="59"/>
      <c r="K23" s="59"/>
      <c r="L23" s="62"/>
    </row>
    <row r="24" spans="2:12" ht="15">
      <c r="B24" s="18" t="s">
        <v>47</v>
      </c>
      <c r="C24" s="62"/>
      <c r="D24" s="59"/>
      <c r="E24" s="59"/>
      <c r="F24" s="59"/>
      <c r="G24" s="59"/>
      <c r="H24" s="72"/>
      <c r="I24" s="72"/>
      <c r="J24" s="59"/>
      <c r="K24" s="59"/>
      <c r="L24" s="62"/>
    </row>
    <row r="25" spans="2:12" ht="15">
      <c r="B25" s="18" t="s">
        <v>48</v>
      </c>
      <c r="C25" s="62"/>
      <c r="D25" s="59"/>
      <c r="E25" s="59"/>
      <c r="F25" s="59"/>
      <c r="G25" s="59"/>
      <c r="H25" s="72"/>
      <c r="I25" s="72"/>
      <c r="J25" s="59"/>
      <c r="K25" s="59"/>
      <c r="L25" s="62"/>
    </row>
    <row r="26" spans="2:12" ht="15">
      <c r="B26" s="18" t="s">
        <v>49</v>
      </c>
      <c r="C26" s="62"/>
      <c r="D26" s="59"/>
      <c r="E26" s="59"/>
      <c r="F26" s="59"/>
      <c r="G26" s="59"/>
      <c r="H26" s="72"/>
      <c r="I26" s="72"/>
      <c r="J26" s="59"/>
      <c r="K26" s="59"/>
      <c r="L26" s="62"/>
    </row>
    <row r="27" spans="2:12" ht="15">
      <c r="B27" s="18">
        <v>52161505</v>
      </c>
      <c r="C27" s="62"/>
      <c r="D27" s="59"/>
      <c r="E27" s="59"/>
      <c r="F27" s="59"/>
      <c r="G27" s="59"/>
      <c r="H27" s="71"/>
      <c r="I27" s="71"/>
      <c r="J27" s="59"/>
      <c r="K27" s="59"/>
      <c r="L27" s="62"/>
    </row>
    <row r="28" spans="2:12" ht="15">
      <c r="B28" s="18" t="s">
        <v>50</v>
      </c>
      <c r="C28" s="59" t="s">
        <v>51</v>
      </c>
      <c r="D28" s="63">
        <v>42736</v>
      </c>
      <c r="E28" s="59" t="s">
        <v>37</v>
      </c>
      <c r="F28" s="59" t="s">
        <v>38</v>
      </c>
      <c r="G28" s="59" t="s">
        <v>39</v>
      </c>
      <c r="H28" s="70">
        <f>115247351.432619</f>
        <v>115247351.432619</v>
      </c>
      <c r="I28" s="70">
        <f>H28</f>
        <v>115247351.432619</v>
      </c>
      <c r="J28" s="59" t="s">
        <v>40</v>
      </c>
      <c r="K28" s="59" t="s">
        <v>41</v>
      </c>
      <c r="L28" s="64" t="s">
        <v>42</v>
      </c>
    </row>
    <row r="29" spans="2:12" ht="15">
      <c r="B29" s="18" t="s">
        <v>52</v>
      </c>
      <c r="C29" s="59"/>
      <c r="D29" s="62"/>
      <c r="E29" s="59"/>
      <c r="F29" s="59"/>
      <c r="G29" s="59"/>
      <c r="H29" s="72"/>
      <c r="I29" s="72"/>
      <c r="J29" s="59"/>
      <c r="K29" s="59"/>
      <c r="L29" s="65"/>
    </row>
    <row r="30" spans="2:12" ht="15">
      <c r="B30" s="18" t="s">
        <v>53</v>
      </c>
      <c r="C30" s="59"/>
      <c r="D30" s="62"/>
      <c r="E30" s="59"/>
      <c r="F30" s="59"/>
      <c r="G30" s="59"/>
      <c r="H30" s="72"/>
      <c r="I30" s="72"/>
      <c r="J30" s="59"/>
      <c r="K30" s="59"/>
      <c r="L30" s="65"/>
    </row>
    <row r="31" spans="2:12" ht="15">
      <c r="B31" s="18" t="s">
        <v>54</v>
      </c>
      <c r="C31" s="59"/>
      <c r="D31" s="62"/>
      <c r="E31" s="59"/>
      <c r="F31" s="59"/>
      <c r="G31" s="59"/>
      <c r="H31" s="72"/>
      <c r="I31" s="72"/>
      <c r="J31" s="59"/>
      <c r="K31" s="59"/>
      <c r="L31" s="65"/>
    </row>
    <row r="32" spans="2:12" ht="15">
      <c r="B32" s="18" t="s">
        <v>55</v>
      </c>
      <c r="C32" s="59"/>
      <c r="D32" s="62"/>
      <c r="E32" s="59"/>
      <c r="F32" s="59"/>
      <c r="G32" s="59"/>
      <c r="H32" s="72"/>
      <c r="I32" s="72"/>
      <c r="J32" s="59"/>
      <c r="K32" s="59"/>
      <c r="L32" s="65"/>
    </row>
    <row r="33" spans="2:12" ht="15">
      <c r="B33" s="18" t="s">
        <v>56</v>
      </c>
      <c r="C33" s="59"/>
      <c r="D33" s="62"/>
      <c r="E33" s="59"/>
      <c r="F33" s="59"/>
      <c r="G33" s="59"/>
      <c r="H33" s="72"/>
      <c r="I33" s="72"/>
      <c r="J33" s="59"/>
      <c r="K33" s="59"/>
      <c r="L33" s="65"/>
    </row>
    <row r="34" spans="2:12" ht="15">
      <c r="B34" s="18" t="s">
        <v>57</v>
      </c>
      <c r="C34" s="59"/>
      <c r="D34" s="62"/>
      <c r="E34" s="59"/>
      <c r="F34" s="59"/>
      <c r="G34" s="59"/>
      <c r="H34" s="72"/>
      <c r="I34" s="72"/>
      <c r="J34" s="59"/>
      <c r="K34" s="59"/>
      <c r="L34" s="65"/>
    </row>
    <row r="35" spans="2:12" ht="15">
      <c r="B35" s="18" t="s">
        <v>58</v>
      </c>
      <c r="C35" s="59"/>
      <c r="D35" s="62"/>
      <c r="E35" s="59"/>
      <c r="F35" s="59"/>
      <c r="G35" s="59"/>
      <c r="H35" s="71"/>
      <c r="I35" s="71"/>
      <c r="J35" s="59"/>
      <c r="K35" s="59"/>
      <c r="L35" s="65"/>
    </row>
    <row r="36" spans="2:12" ht="15">
      <c r="B36" s="18" t="s">
        <v>59</v>
      </c>
      <c r="C36" s="62" t="s">
        <v>60</v>
      </c>
      <c r="D36" s="60">
        <v>42736</v>
      </c>
      <c r="E36" s="59" t="s">
        <v>37</v>
      </c>
      <c r="F36" s="59" t="s">
        <v>38</v>
      </c>
      <c r="G36" s="59" t="s">
        <v>39</v>
      </c>
      <c r="H36" s="70">
        <f>353030765.96096</f>
        <v>353030765.96096</v>
      </c>
      <c r="I36" s="70">
        <f>H36</f>
        <v>353030765.96096</v>
      </c>
      <c r="J36" s="59" t="s">
        <v>40</v>
      </c>
      <c r="K36" s="59" t="s">
        <v>41</v>
      </c>
      <c r="L36" s="64" t="s">
        <v>42</v>
      </c>
    </row>
    <row r="37" spans="2:12" ht="15">
      <c r="B37" s="18" t="s">
        <v>61</v>
      </c>
      <c r="C37" s="62"/>
      <c r="D37" s="60"/>
      <c r="E37" s="59"/>
      <c r="F37" s="59"/>
      <c r="G37" s="59"/>
      <c r="H37" s="72"/>
      <c r="I37" s="72"/>
      <c r="J37" s="59"/>
      <c r="K37" s="59"/>
      <c r="L37" s="65"/>
    </row>
    <row r="38" spans="2:12" ht="15">
      <c r="B38" s="18" t="s">
        <v>62</v>
      </c>
      <c r="C38" s="62"/>
      <c r="D38" s="60"/>
      <c r="E38" s="59"/>
      <c r="F38" s="59"/>
      <c r="G38" s="59"/>
      <c r="H38" s="72"/>
      <c r="I38" s="72"/>
      <c r="J38" s="59"/>
      <c r="K38" s="59"/>
      <c r="L38" s="65"/>
    </row>
    <row r="39" spans="2:12" ht="15">
      <c r="B39" s="18" t="s">
        <v>63</v>
      </c>
      <c r="C39" s="62"/>
      <c r="D39" s="60"/>
      <c r="E39" s="59"/>
      <c r="F39" s="59"/>
      <c r="G39" s="59"/>
      <c r="H39" s="72"/>
      <c r="I39" s="72"/>
      <c r="J39" s="59"/>
      <c r="K39" s="59"/>
      <c r="L39" s="65"/>
    </row>
    <row r="40" spans="2:12" ht="15">
      <c r="B40" s="18" t="s">
        <v>64</v>
      </c>
      <c r="C40" s="62"/>
      <c r="D40" s="60"/>
      <c r="E40" s="59"/>
      <c r="F40" s="59"/>
      <c r="G40" s="59"/>
      <c r="H40" s="72"/>
      <c r="I40" s="72"/>
      <c r="J40" s="59"/>
      <c r="K40" s="59"/>
      <c r="L40" s="65"/>
    </row>
    <row r="41" spans="2:12" ht="15">
      <c r="B41" s="18" t="s">
        <v>65</v>
      </c>
      <c r="C41" s="62"/>
      <c r="D41" s="60"/>
      <c r="E41" s="59"/>
      <c r="F41" s="59"/>
      <c r="G41" s="59"/>
      <c r="H41" s="72"/>
      <c r="I41" s="72"/>
      <c r="J41" s="59"/>
      <c r="K41" s="59"/>
      <c r="L41" s="65"/>
    </row>
    <row r="42" spans="2:12" ht="15">
      <c r="B42" s="18" t="s">
        <v>66</v>
      </c>
      <c r="C42" s="62"/>
      <c r="D42" s="60"/>
      <c r="E42" s="59"/>
      <c r="F42" s="59"/>
      <c r="G42" s="59"/>
      <c r="H42" s="72"/>
      <c r="I42" s="72"/>
      <c r="J42" s="59"/>
      <c r="K42" s="59"/>
      <c r="L42" s="65"/>
    </row>
    <row r="43" spans="2:12" ht="15">
      <c r="B43" s="18" t="s">
        <v>67</v>
      </c>
      <c r="C43" s="62"/>
      <c r="D43" s="60"/>
      <c r="E43" s="59"/>
      <c r="F43" s="59"/>
      <c r="G43" s="59"/>
      <c r="H43" s="72"/>
      <c r="I43" s="72"/>
      <c r="J43" s="59"/>
      <c r="K43" s="59"/>
      <c r="L43" s="65"/>
    </row>
    <row r="44" spans="2:12" ht="15">
      <c r="B44" s="18" t="s">
        <v>68</v>
      </c>
      <c r="C44" s="62"/>
      <c r="D44" s="60"/>
      <c r="E44" s="59"/>
      <c r="F44" s="59"/>
      <c r="G44" s="59"/>
      <c r="H44" s="72"/>
      <c r="I44" s="72"/>
      <c r="J44" s="59"/>
      <c r="K44" s="59"/>
      <c r="L44" s="65"/>
    </row>
    <row r="45" spans="2:12" ht="15">
      <c r="B45" s="18" t="s">
        <v>69</v>
      </c>
      <c r="C45" s="62"/>
      <c r="D45" s="60"/>
      <c r="E45" s="59"/>
      <c r="F45" s="59"/>
      <c r="G45" s="59"/>
      <c r="H45" s="72"/>
      <c r="I45" s="72"/>
      <c r="J45" s="59"/>
      <c r="K45" s="59"/>
      <c r="L45" s="65"/>
    </row>
    <row r="46" spans="2:12" ht="15">
      <c r="B46" s="18" t="s">
        <v>70</v>
      </c>
      <c r="C46" s="62"/>
      <c r="D46" s="60"/>
      <c r="E46" s="59"/>
      <c r="F46" s="59"/>
      <c r="G46" s="59"/>
      <c r="H46" s="72"/>
      <c r="I46" s="72"/>
      <c r="J46" s="59"/>
      <c r="K46" s="59"/>
      <c r="L46" s="65"/>
    </row>
    <row r="47" spans="2:12" ht="15">
      <c r="B47" s="18" t="s">
        <v>71</v>
      </c>
      <c r="C47" s="62"/>
      <c r="D47" s="60"/>
      <c r="E47" s="59"/>
      <c r="F47" s="59"/>
      <c r="G47" s="59"/>
      <c r="H47" s="72"/>
      <c r="I47" s="72"/>
      <c r="J47" s="59"/>
      <c r="K47" s="59"/>
      <c r="L47" s="65"/>
    </row>
    <row r="48" spans="2:12" ht="15">
      <c r="B48" s="18" t="s">
        <v>72</v>
      </c>
      <c r="C48" s="62"/>
      <c r="D48" s="60"/>
      <c r="E48" s="59"/>
      <c r="F48" s="59"/>
      <c r="G48" s="59"/>
      <c r="H48" s="72"/>
      <c r="I48" s="72"/>
      <c r="J48" s="59"/>
      <c r="K48" s="59"/>
      <c r="L48" s="65"/>
    </row>
    <row r="49" spans="2:12" ht="15">
      <c r="B49" s="18" t="s">
        <v>73</v>
      </c>
      <c r="C49" s="62"/>
      <c r="D49" s="60"/>
      <c r="E49" s="59"/>
      <c r="F49" s="59"/>
      <c r="G49" s="59"/>
      <c r="H49" s="72"/>
      <c r="I49" s="72"/>
      <c r="J49" s="59"/>
      <c r="K49" s="59"/>
      <c r="L49" s="65"/>
    </row>
    <row r="50" spans="2:12" ht="15">
      <c r="B50" s="18" t="s">
        <v>74</v>
      </c>
      <c r="C50" s="62"/>
      <c r="D50" s="60"/>
      <c r="E50" s="59"/>
      <c r="F50" s="59"/>
      <c r="G50" s="59"/>
      <c r="H50" s="72"/>
      <c r="I50" s="72"/>
      <c r="J50" s="59"/>
      <c r="K50" s="59"/>
      <c r="L50" s="65"/>
    </row>
    <row r="51" spans="2:12" ht="15">
      <c r="B51" s="18" t="s">
        <v>75</v>
      </c>
      <c r="C51" s="62"/>
      <c r="D51" s="60"/>
      <c r="E51" s="59"/>
      <c r="F51" s="59"/>
      <c r="G51" s="59"/>
      <c r="H51" s="72"/>
      <c r="I51" s="72"/>
      <c r="J51" s="59"/>
      <c r="K51" s="59"/>
      <c r="L51" s="65"/>
    </row>
    <row r="52" spans="2:12" ht="15">
      <c r="B52" s="18" t="s">
        <v>76</v>
      </c>
      <c r="C52" s="62"/>
      <c r="D52" s="60"/>
      <c r="E52" s="59"/>
      <c r="F52" s="59"/>
      <c r="G52" s="59"/>
      <c r="H52" s="72"/>
      <c r="I52" s="72"/>
      <c r="J52" s="59"/>
      <c r="K52" s="59"/>
      <c r="L52" s="65"/>
    </row>
    <row r="53" spans="2:12" ht="15">
      <c r="B53" s="18" t="s">
        <v>77</v>
      </c>
      <c r="C53" s="62"/>
      <c r="D53" s="60"/>
      <c r="E53" s="59"/>
      <c r="F53" s="59"/>
      <c r="G53" s="59"/>
      <c r="H53" s="72"/>
      <c r="I53" s="72"/>
      <c r="J53" s="59"/>
      <c r="K53" s="59"/>
      <c r="L53" s="65"/>
    </row>
    <row r="54" spans="2:12" ht="15">
      <c r="B54" s="18" t="s">
        <v>78</v>
      </c>
      <c r="C54" s="62"/>
      <c r="D54" s="60"/>
      <c r="E54" s="59"/>
      <c r="F54" s="59"/>
      <c r="G54" s="59"/>
      <c r="H54" s="72"/>
      <c r="I54" s="72"/>
      <c r="J54" s="59"/>
      <c r="K54" s="59"/>
      <c r="L54" s="65"/>
    </row>
    <row r="55" spans="2:12" ht="15">
      <c r="B55" s="18" t="s">
        <v>79</v>
      </c>
      <c r="C55" s="62"/>
      <c r="D55" s="60"/>
      <c r="E55" s="59"/>
      <c r="F55" s="59"/>
      <c r="G55" s="59"/>
      <c r="H55" s="72"/>
      <c r="I55" s="72"/>
      <c r="J55" s="59"/>
      <c r="K55" s="59"/>
      <c r="L55" s="65"/>
    </row>
    <row r="56" spans="2:12" ht="15">
      <c r="B56" s="18" t="s">
        <v>80</v>
      </c>
      <c r="C56" s="62"/>
      <c r="D56" s="60"/>
      <c r="E56" s="59"/>
      <c r="F56" s="59"/>
      <c r="G56" s="59"/>
      <c r="H56" s="72"/>
      <c r="I56" s="72"/>
      <c r="J56" s="59"/>
      <c r="K56" s="59"/>
      <c r="L56" s="65"/>
    </row>
    <row r="57" spans="2:12" ht="15">
      <c r="B57" s="18" t="s">
        <v>81</v>
      </c>
      <c r="C57" s="62"/>
      <c r="D57" s="60"/>
      <c r="E57" s="59"/>
      <c r="F57" s="59"/>
      <c r="G57" s="59"/>
      <c r="H57" s="72"/>
      <c r="I57" s="72"/>
      <c r="J57" s="59"/>
      <c r="K57" s="59"/>
      <c r="L57" s="65"/>
    </row>
    <row r="58" spans="2:12" ht="15">
      <c r="B58" s="18" t="s">
        <v>82</v>
      </c>
      <c r="C58" s="62"/>
      <c r="D58" s="60"/>
      <c r="E58" s="59"/>
      <c r="F58" s="59"/>
      <c r="G58" s="59"/>
      <c r="H58" s="71"/>
      <c r="I58" s="71"/>
      <c r="J58" s="59"/>
      <c r="K58" s="59"/>
      <c r="L58" s="65"/>
    </row>
    <row r="59" spans="2:12" ht="66.75" customHeight="1">
      <c r="B59" s="18" t="s">
        <v>83</v>
      </c>
      <c r="C59" s="19" t="s">
        <v>84</v>
      </c>
      <c r="D59" s="20">
        <v>42736</v>
      </c>
      <c r="E59" s="19" t="s">
        <v>37</v>
      </c>
      <c r="F59" s="19" t="s">
        <v>38</v>
      </c>
      <c r="G59" s="19" t="s">
        <v>39</v>
      </c>
      <c r="H59" s="21">
        <f>3404580.4192</f>
        <v>3404580.4192</v>
      </c>
      <c r="I59" s="22">
        <f>H59</f>
        <v>3404580.4192</v>
      </c>
      <c r="J59" s="19" t="s">
        <v>40</v>
      </c>
      <c r="K59" s="19" t="s">
        <v>41</v>
      </c>
      <c r="L59" s="19" t="s">
        <v>42</v>
      </c>
    </row>
    <row r="60" spans="2:12" ht="15">
      <c r="B60" s="18" t="s">
        <v>85</v>
      </c>
      <c r="C60" s="66" t="s">
        <v>86</v>
      </c>
      <c r="D60" s="60">
        <v>42736</v>
      </c>
      <c r="E60" s="59" t="s">
        <v>37</v>
      </c>
      <c r="F60" s="59" t="s">
        <v>38</v>
      </c>
      <c r="G60" s="59" t="s">
        <v>39</v>
      </c>
      <c r="H60" s="70">
        <f>717969.997866667</f>
        <v>717969.997866667</v>
      </c>
      <c r="I60" s="70">
        <f>H60</f>
        <v>717969.997866667</v>
      </c>
      <c r="J60" s="59" t="s">
        <v>40</v>
      </c>
      <c r="K60" s="59" t="s">
        <v>41</v>
      </c>
      <c r="L60" s="64" t="s">
        <v>42</v>
      </c>
    </row>
    <row r="61" spans="2:12" ht="36.75" customHeight="1">
      <c r="B61" s="18">
        <v>24121807</v>
      </c>
      <c r="C61" s="66"/>
      <c r="D61" s="59"/>
      <c r="E61" s="59"/>
      <c r="F61" s="59"/>
      <c r="G61" s="59"/>
      <c r="H61" s="71"/>
      <c r="I61" s="71"/>
      <c r="J61" s="59"/>
      <c r="K61" s="59"/>
      <c r="L61" s="64"/>
    </row>
    <row r="62" spans="2:12" ht="15">
      <c r="B62" s="18" t="s">
        <v>87</v>
      </c>
      <c r="C62" s="59" t="s">
        <v>88</v>
      </c>
      <c r="D62" s="60">
        <v>42736</v>
      </c>
      <c r="E62" s="59" t="s">
        <v>37</v>
      </c>
      <c r="F62" s="59" t="s">
        <v>38</v>
      </c>
      <c r="G62" s="59" t="s">
        <v>39</v>
      </c>
      <c r="H62" s="70">
        <f>127460291.451733</f>
        <v>127460291.451733</v>
      </c>
      <c r="I62" s="70">
        <f>H62</f>
        <v>127460291.451733</v>
      </c>
      <c r="J62" s="59" t="s">
        <v>40</v>
      </c>
      <c r="K62" s="59" t="s">
        <v>41</v>
      </c>
      <c r="L62" s="64" t="s">
        <v>42</v>
      </c>
    </row>
    <row r="63" spans="2:12" ht="15">
      <c r="B63" s="18" t="s">
        <v>89</v>
      </c>
      <c r="C63" s="59"/>
      <c r="D63" s="59"/>
      <c r="E63" s="59"/>
      <c r="F63" s="59"/>
      <c r="G63" s="59"/>
      <c r="H63" s="72"/>
      <c r="I63" s="72"/>
      <c r="J63" s="59"/>
      <c r="K63" s="59"/>
      <c r="L63" s="64"/>
    </row>
    <row r="64" spans="2:12" ht="15">
      <c r="B64" s="18" t="s">
        <v>90</v>
      </c>
      <c r="C64" s="59"/>
      <c r="D64" s="59"/>
      <c r="E64" s="59"/>
      <c r="F64" s="59"/>
      <c r="G64" s="59"/>
      <c r="H64" s="72"/>
      <c r="I64" s="72"/>
      <c r="J64" s="59"/>
      <c r="K64" s="59"/>
      <c r="L64" s="64"/>
    </row>
    <row r="65" spans="2:12" ht="15">
      <c r="B65" s="18" t="s">
        <v>91</v>
      </c>
      <c r="C65" s="59"/>
      <c r="D65" s="59"/>
      <c r="E65" s="59"/>
      <c r="F65" s="59"/>
      <c r="G65" s="59"/>
      <c r="H65" s="72"/>
      <c r="I65" s="72"/>
      <c r="J65" s="59"/>
      <c r="K65" s="59"/>
      <c r="L65" s="64"/>
    </row>
    <row r="66" spans="2:12" ht="15">
      <c r="B66" s="18" t="s">
        <v>92</v>
      </c>
      <c r="C66" s="59"/>
      <c r="D66" s="59"/>
      <c r="E66" s="59"/>
      <c r="F66" s="59"/>
      <c r="G66" s="59"/>
      <c r="H66" s="72"/>
      <c r="I66" s="72"/>
      <c r="J66" s="59"/>
      <c r="K66" s="59"/>
      <c r="L66" s="64"/>
    </row>
    <row r="67" spans="2:12" ht="15">
      <c r="B67" s="18" t="s">
        <v>93</v>
      </c>
      <c r="C67" s="59"/>
      <c r="D67" s="59"/>
      <c r="E67" s="59"/>
      <c r="F67" s="59"/>
      <c r="G67" s="59"/>
      <c r="H67" s="72"/>
      <c r="I67" s="72"/>
      <c r="J67" s="59"/>
      <c r="K67" s="59"/>
      <c r="L67" s="64"/>
    </row>
    <row r="68" spans="2:12" ht="15">
      <c r="B68" s="18" t="s">
        <v>94</v>
      </c>
      <c r="C68" s="59"/>
      <c r="D68" s="59"/>
      <c r="E68" s="59"/>
      <c r="F68" s="59"/>
      <c r="G68" s="59"/>
      <c r="H68" s="72"/>
      <c r="I68" s="72"/>
      <c r="J68" s="59"/>
      <c r="K68" s="59"/>
      <c r="L68" s="64"/>
    </row>
    <row r="69" spans="2:12" ht="15">
      <c r="B69" s="18" t="s">
        <v>95</v>
      </c>
      <c r="C69" s="59"/>
      <c r="D69" s="59"/>
      <c r="E69" s="59"/>
      <c r="F69" s="59"/>
      <c r="G69" s="59"/>
      <c r="H69" s="72"/>
      <c r="I69" s="72"/>
      <c r="J69" s="59"/>
      <c r="K69" s="59"/>
      <c r="L69" s="64"/>
    </row>
    <row r="70" spans="2:12" ht="15">
      <c r="B70" s="18" t="s">
        <v>96</v>
      </c>
      <c r="C70" s="59"/>
      <c r="D70" s="59"/>
      <c r="E70" s="59"/>
      <c r="F70" s="59"/>
      <c r="G70" s="59"/>
      <c r="H70" s="72"/>
      <c r="I70" s="72"/>
      <c r="J70" s="59"/>
      <c r="K70" s="59"/>
      <c r="L70" s="64"/>
    </row>
    <row r="71" spans="2:12" ht="15">
      <c r="B71" s="18" t="s">
        <v>97</v>
      </c>
      <c r="C71" s="59"/>
      <c r="D71" s="59"/>
      <c r="E71" s="59"/>
      <c r="F71" s="59"/>
      <c r="G71" s="59"/>
      <c r="H71" s="72"/>
      <c r="I71" s="72"/>
      <c r="J71" s="59"/>
      <c r="K71" s="59"/>
      <c r="L71" s="64"/>
    </row>
    <row r="72" spans="2:12" ht="15">
      <c r="B72" s="18" t="s">
        <v>98</v>
      </c>
      <c r="C72" s="59"/>
      <c r="D72" s="59"/>
      <c r="E72" s="59"/>
      <c r="F72" s="59"/>
      <c r="G72" s="59"/>
      <c r="H72" s="72"/>
      <c r="I72" s="72"/>
      <c r="J72" s="59"/>
      <c r="K72" s="59"/>
      <c r="L72" s="64"/>
    </row>
    <row r="73" spans="2:12" ht="15">
      <c r="B73" s="18" t="s">
        <v>99</v>
      </c>
      <c r="C73" s="59"/>
      <c r="D73" s="59"/>
      <c r="E73" s="59"/>
      <c r="F73" s="59"/>
      <c r="G73" s="59"/>
      <c r="H73" s="72"/>
      <c r="I73" s="72"/>
      <c r="J73" s="59"/>
      <c r="K73" s="59"/>
      <c r="L73" s="64"/>
    </row>
    <row r="74" spans="2:12" ht="15">
      <c r="B74" s="18" t="s">
        <v>100</v>
      </c>
      <c r="C74" s="59"/>
      <c r="D74" s="59"/>
      <c r="E74" s="59"/>
      <c r="F74" s="59"/>
      <c r="G74" s="59"/>
      <c r="H74" s="72"/>
      <c r="I74" s="72"/>
      <c r="J74" s="59"/>
      <c r="K74" s="59"/>
      <c r="L74" s="64"/>
    </row>
    <row r="75" spans="2:12" ht="15">
      <c r="B75" s="18" t="s">
        <v>101</v>
      </c>
      <c r="C75" s="59"/>
      <c r="D75" s="59"/>
      <c r="E75" s="59"/>
      <c r="F75" s="59"/>
      <c r="G75" s="59"/>
      <c r="H75" s="72"/>
      <c r="I75" s="72"/>
      <c r="J75" s="59"/>
      <c r="K75" s="59"/>
      <c r="L75" s="64"/>
    </row>
    <row r="76" spans="2:12" ht="15">
      <c r="B76" s="18" t="s">
        <v>102</v>
      </c>
      <c r="C76" s="59"/>
      <c r="D76" s="59"/>
      <c r="E76" s="59"/>
      <c r="F76" s="59"/>
      <c r="G76" s="59"/>
      <c r="H76" s="72"/>
      <c r="I76" s="72"/>
      <c r="J76" s="59"/>
      <c r="K76" s="59"/>
      <c r="L76" s="64"/>
    </row>
    <row r="77" spans="2:12" ht="15">
      <c r="B77" s="18" t="s">
        <v>103</v>
      </c>
      <c r="C77" s="59"/>
      <c r="D77" s="59"/>
      <c r="E77" s="59"/>
      <c r="F77" s="59"/>
      <c r="G77" s="59"/>
      <c r="H77" s="72"/>
      <c r="I77" s="72"/>
      <c r="J77" s="59"/>
      <c r="K77" s="59"/>
      <c r="L77" s="64"/>
    </row>
    <row r="78" spans="2:12" ht="15">
      <c r="B78" s="18" t="s">
        <v>104</v>
      </c>
      <c r="C78" s="59"/>
      <c r="D78" s="59"/>
      <c r="E78" s="59"/>
      <c r="F78" s="59"/>
      <c r="G78" s="59"/>
      <c r="H78" s="72"/>
      <c r="I78" s="72"/>
      <c r="J78" s="59"/>
      <c r="K78" s="59"/>
      <c r="L78" s="64"/>
    </row>
    <row r="79" spans="2:12" ht="15">
      <c r="B79" s="18" t="s">
        <v>105</v>
      </c>
      <c r="C79" s="59"/>
      <c r="D79" s="59"/>
      <c r="E79" s="59"/>
      <c r="F79" s="59"/>
      <c r="G79" s="59"/>
      <c r="H79" s="72"/>
      <c r="I79" s="72"/>
      <c r="J79" s="59"/>
      <c r="K79" s="59"/>
      <c r="L79" s="64"/>
    </row>
    <row r="80" spans="2:12" ht="15">
      <c r="B80" s="18" t="s">
        <v>106</v>
      </c>
      <c r="C80" s="59"/>
      <c r="D80" s="59"/>
      <c r="E80" s="59"/>
      <c r="F80" s="59"/>
      <c r="G80" s="59"/>
      <c r="H80" s="72"/>
      <c r="I80" s="72"/>
      <c r="J80" s="59"/>
      <c r="K80" s="59"/>
      <c r="L80" s="64"/>
    </row>
    <row r="81" spans="2:12" ht="15">
      <c r="B81" s="18" t="s">
        <v>107</v>
      </c>
      <c r="C81" s="59"/>
      <c r="D81" s="59"/>
      <c r="E81" s="59"/>
      <c r="F81" s="59"/>
      <c r="G81" s="59"/>
      <c r="H81" s="72"/>
      <c r="I81" s="72"/>
      <c r="J81" s="59"/>
      <c r="K81" s="59"/>
      <c r="L81" s="64"/>
    </row>
    <row r="82" spans="2:12" ht="15">
      <c r="B82" s="18" t="s">
        <v>108</v>
      </c>
      <c r="C82" s="59"/>
      <c r="D82" s="59"/>
      <c r="E82" s="59"/>
      <c r="F82" s="59"/>
      <c r="G82" s="59"/>
      <c r="H82" s="72"/>
      <c r="I82" s="72"/>
      <c r="J82" s="59"/>
      <c r="K82" s="59"/>
      <c r="L82" s="64"/>
    </row>
    <row r="83" spans="2:12" ht="15">
      <c r="B83" s="18" t="s">
        <v>109</v>
      </c>
      <c r="C83" s="59"/>
      <c r="D83" s="59"/>
      <c r="E83" s="59"/>
      <c r="F83" s="59"/>
      <c r="G83" s="59"/>
      <c r="H83" s="72"/>
      <c r="I83" s="72"/>
      <c r="J83" s="59"/>
      <c r="K83" s="59"/>
      <c r="L83" s="64"/>
    </row>
    <row r="84" spans="2:12" ht="15">
      <c r="B84" s="18">
        <v>44103103</v>
      </c>
      <c r="C84" s="59"/>
      <c r="D84" s="59"/>
      <c r="E84" s="59"/>
      <c r="F84" s="59"/>
      <c r="G84" s="59"/>
      <c r="H84" s="71"/>
      <c r="I84" s="71"/>
      <c r="J84" s="59"/>
      <c r="K84" s="59"/>
      <c r="L84" s="64"/>
    </row>
    <row r="85" spans="2:12" ht="15">
      <c r="B85" s="18" t="s">
        <v>110</v>
      </c>
      <c r="C85" s="62" t="s">
        <v>111</v>
      </c>
      <c r="D85" s="60">
        <v>42736</v>
      </c>
      <c r="E85" s="59" t="s">
        <v>37</v>
      </c>
      <c r="F85" s="59" t="s">
        <v>38</v>
      </c>
      <c r="G85" s="59" t="s">
        <v>39</v>
      </c>
      <c r="H85" s="70">
        <f>128783400.298667</f>
        <v>128783400.298667</v>
      </c>
      <c r="I85" s="70">
        <f>128783400.298667/12</f>
        <v>10731950.024888916</v>
      </c>
      <c r="J85" s="59" t="s">
        <v>40</v>
      </c>
      <c r="K85" s="59" t="s">
        <v>41</v>
      </c>
      <c r="L85" s="64" t="s">
        <v>42</v>
      </c>
    </row>
    <row r="86" spans="2:12" ht="15">
      <c r="B86" s="18" t="s">
        <v>112</v>
      </c>
      <c r="C86" s="62"/>
      <c r="D86" s="59"/>
      <c r="E86" s="59"/>
      <c r="F86" s="59"/>
      <c r="G86" s="59"/>
      <c r="H86" s="72"/>
      <c r="I86" s="72"/>
      <c r="J86" s="59"/>
      <c r="K86" s="59"/>
      <c r="L86" s="64"/>
    </row>
    <row r="87" spans="2:12" ht="15">
      <c r="B87" s="18" t="s">
        <v>113</v>
      </c>
      <c r="C87" s="62"/>
      <c r="D87" s="59"/>
      <c r="E87" s="59"/>
      <c r="F87" s="59"/>
      <c r="G87" s="59"/>
      <c r="H87" s="72"/>
      <c r="I87" s="72"/>
      <c r="J87" s="59"/>
      <c r="K87" s="59"/>
      <c r="L87" s="64"/>
    </row>
    <row r="88" spans="2:12" ht="15">
      <c r="B88" s="18" t="s">
        <v>114</v>
      </c>
      <c r="C88" s="62"/>
      <c r="D88" s="59"/>
      <c r="E88" s="59"/>
      <c r="F88" s="59"/>
      <c r="G88" s="59"/>
      <c r="H88" s="72"/>
      <c r="I88" s="72"/>
      <c r="J88" s="59"/>
      <c r="K88" s="59"/>
      <c r="L88" s="64"/>
    </row>
    <row r="89" spans="2:12" ht="15">
      <c r="B89" s="18" t="s">
        <v>115</v>
      </c>
      <c r="C89" s="62"/>
      <c r="D89" s="59"/>
      <c r="E89" s="59"/>
      <c r="F89" s="59"/>
      <c r="G89" s="59"/>
      <c r="H89" s="72"/>
      <c r="I89" s="72"/>
      <c r="J89" s="59"/>
      <c r="K89" s="59"/>
      <c r="L89" s="64"/>
    </row>
    <row r="90" spans="2:12" ht="15">
      <c r="B90" s="18">
        <v>44103103</v>
      </c>
      <c r="C90" s="62"/>
      <c r="D90" s="59"/>
      <c r="E90" s="59"/>
      <c r="F90" s="59"/>
      <c r="G90" s="59"/>
      <c r="H90" s="71"/>
      <c r="I90" s="71"/>
      <c r="J90" s="59"/>
      <c r="K90" s="59"/>
      <c r="L90" s="64"/>
    </row>
    <row r="91" spans="2:12" ht="15">
      <c r="B91" s="18" t="s">
        <v>116</v>
      </c>
      <c r="C91" s="62" t="s">
        <v>117</v>
      </c>
      <c r="D91" s="63">
        <v>42736</v>
      </c>
      <c r="E91" s="59" t="s">
        <v>37</v>
      </c>
      <c r="F91" s="59" t="s">
        <v>38</v>
      </c>
      <c r="G91" s="59" t="s">
        <v>39</v>
      </c>
      <c r="H91" s="70">
        <f>16818949.4888</f>
        <v>16818949.4888</v>
      </c>
      <c r="I91" s="70">
        <f>H91</f>
        <v>16818949.4888</v>
      </c>
      <c r="J91" s="59" t="s">
        <v>40</v>
      </c>
      <c r="K91" s="59" t="s">
        <v>41</v>
      </c>
      <c r="L91" s="67" t="s">
        <v>42</v>
      </c>
    </row>
    <row r="92" spans="2:12" ht="45.75" customHeight="1">
      <c r="B92" s="18">
        <v>15101505</v>
      </c>
      <c r="C92" s="62"/>
      <c r="D92" s="62"/>
      <c r="E92" s="59"/>
      <c r="F92" s="59"/>
      <c r="G92" s="59"/>
      <c r="H92" s="71"/>
      <c r="I92" s="71"/>
      <c r="J92" s="59"/>
      <c r="K92" s="59"/>
      <c r="L92" s="67"/>
    </row>
    <row r="93" spans="2:12" ht="15">
      <c r="B93" s="18" t="s">
        <v>118</v>
      </c>
      <c r="C93" s="66" t="s">
        <v>119</v>
      </c>
      <c r="D93" s="60">
        <v>42736</v>
      </c>
      <c r="E93" s="59" t="s">
        <v>37</v>
      </c>
      <c r="F93" s="59" t="s">
        <v>38</v>
      </c>
      <c r="G93" s="59" t="s">
        <v>39</v>
      </c>
      <c r="H93" s="70">
        <f>132270419.6032</f>
        <v>132270419.6032</v>
      </c>
      <c r="I93" s="70">
        <f>H93</f>
        <v>132270419.6032</v>
      </c>
      <c r="J93" s="59" t="s">
        <v>40</v>
      </c>
      <c r="K93" s="59" t="s">
        <v>41</v>
      </c>
      <c r="L93" s="64" t="s">
        <v>42</v>
      </c>
    </row>
    <row r="94" spans="2:12" ht="15">
      <c r="B94" s="18" t="s">
        <v>120</v>
      </c>
      <c r="C94" s="66"/>
      <c r="D94" s="59"/>
      <c r="E94" s="59"/>
      <c r="F94" s="59"/>
      <c r="G94" s="59"/>
      <c r="H94" s="72"/>
      <c r="I94" s="72"/>
      <c r="J94" s="59"/>
      <c r="K94" s="59"/>
      <c r="L94" s="64"/>
    </row>
    <row r="95" spans="2:12" ht="15">
      <c r="B95" s="18" t="s">
        <v>121</v>
      </c>
      <c r="C95" s="66"/>
      <c r="D95" s="59"/>
      <c r="E95" s="59"/>
      <c r="F95" s="59"/>
      <c r="G95" s="59"/>
      <c r="H95" s="72"/>
      <c r="I95" s="72"/>
      <c r="J95" s="59"/>
      <c r="K95" s="59"/>
      <c r="L95" s="64"/>
    </row>
    <row r="96" spans="2:12" ht="15">
      <c r="B96" s="18" t="s">
        <v>122</v>
      </c>
      <c r="C96" s="66"/>
      <c r="D96" s="59"/>
      <c r="E96" s="59"/>
      <c r="F96" s="59"/>
      <c r="G96" s="59"/>
      <c r="H96" s="72"/>
      <c r="I96" s="72"/>
      <c r="J96" s="59"/>
      <c r="K96" s="59"/>
      <c r="L96" s="64"/>
    </row>
    <row r="97" spans="2:12" ht="15">
      <c r="B97" s="18" t="s">
        <v>123</v>
      </c>
      <c r="C97" s="66"/>
      <c r="D97" s="59"/>
      <c r="E97" s="59"/>
      <c r="F97" s="59"/>
      <c r="G97" s="59"/>
      <c r="H97" s="72"/>
      <c r="I97" s="72"/>
      <c r="J97" s="59"/>
      <c r="K97" s="59"/>
      <c r="L97" s="64"/>
    </row>
    <row r="98" spans="2:12" ht="15">
      <c r="B98" s="18" t="s">
        <v>124</v>
      </c>
      <c r="C98" s="66"/>
      <c r="D98" s="59"/>
      <c r="E98" s="59"/>
      <c r="F98" s="59"/>
      <c r="G98" s="59"/>
      <c r="H98" s="72"/>
      <c r="I98" s="72"/>
      <c r="J98" s="59"/>
      <c r="K98" s="59"/>
      <c r="L98" s="64"/>
    </row>
    <row r="99" spans="2:12" ht="15">
      <c r="B99" s="18">
        <v>42132103</v>
      </c>
      <c r="C99" s="66"/>
      <c r="D99" s="59"/>
      <c r="E99" s="59"/>
      <c r="F99" s="59"/>
      <c r="G99" s="59"/>
      <c r="H99" s="71"/>
      <c r="I99" s="71"/>
      <c r="J99" s="59"/>
      <c r="K99" s="59"/>
      <c r="L99" s="64"/>
    </row>
    <row r="100" spans="2:12" ht="15">
      <c r="B100" s="18" t="s">
        <v>125</v>
      </c>
      <c r="C100" s="68" t="s">
        <v>126</v>
      </c>
      <c r="D100" s="60">
        <v>42736</v>
      </c>
      <c r="E100" s="59" t="s">
        <v>37</v>
      </c>
      <c r="F100" s="59" t="s">
        <v>38</v>
      </c>
      <c r="G100" s="59" t="s">
        <v>39</v>
      </c>
      <c r="H100" s="70">
        <f>187180119.142187</f>
        <v>187180119.142187</v>
      </c>
      <c r="I100" s="70">
        <f>H100</f>
        <v>187180119.142187</v>
      </c>
      <c r="J100" s="59" t="s">
        <v>40</v>
      </c>
      <c r="K100" s="59" t="s">
        <v>41</v>
      </c>
      <c r="L100" s="59" t="s">
        <v>42</v>
      </c>
    </row>
    <row r="101" spans="2:12" ht="15">
      <c r="B101" s="18" t="s">
        <v>127</v>
      </c>
      <c r="C101" s="68"/>
      <c r="D101" s="60"/>
      <c r="E101" s="59"/>
      <c r="F101" s="59"/>
      <c r="G101" s="59"/>
      <c r="H101" s="72"/>
      <c r="I101" s="72"/>
      <c r="J101" s="59"/>
      <c r="K101" s="59"/>
      <c r="L101" s="59"/>
    </row>
    <row r="102" spans="2:12" ht="15">
      <c r="B102" s="18" t="s">
        <v>128</v>
      </c>
      <c r="C102" s="68"/>
      <c r="D102" s="60"/>
      <c r="E102" s="59"/>
      <c r="F102" s="59"/>
      <c r="G102" s="59"/>
      <c r="H102" s="72"/>
      <c r="I102" s="72"/>
      <c r="J102" s="59"/>
      <c r="K102" s="59"/>
      <c r="L102" s="59"/>
    </row>
    <row r="103" spans="2:12" ht="15">
      <c r="B103" s="18" t="s">
        <v>129</v>
      </c>
      <c r="C103" s="68"/>
      <c r="D103" s="60"/>
      <c r="E103" s="59"/>
      <c r="F103" s="59"/>
      <c r="G103" s="59"/>
      <c r="H103" s="72"/>
      <c r="I103" s="72"/>
      <c r="J103" s="59"/>
      <c r="K103" s="59"/>
      <c r="L103" s="59"/>
    </row>
    <row r="104" spans="2:12" ht="15">
      <c r="B104" s="18">
        <v>52152102</v>
      </c>
      <c r="C104" s="68"/>
      <c r="D104" s="60"/>
      <c r="E104" s="59"/>
      <c r="F104" s="59"/>
      <c r="G104" s="59"/>
      <c r="H104" s="71"/>
      <c r="I104" s="71"/>
      <c r="J104" s="59"/>
      <c r="K104" s="59"/>
      <c r="L104" s="59"/>
    </row>
    <row r="105" spans="2:12" ht="15">
      <c r="B105" s="18" t="s">
        <v>130</v>
      </c>
      <c r="C105" s="62" t="s">
        <v>131</v>
      </c>
      <c r="D105" s="63">
        <v>42736</v>
      </c>
      <c r="E105" s="59" t="s">
        <v>37</v>
      </c>
      <c r="F105" s="59" t="s">
        <v>38</v>
      </c>
      <c r="G105" s="59" t="s">
        <v>39</v>
      </c>
      <c r="H105" s="70">
        <f>40985094.4181333</f>
        <v>40985094.4181333</v>
      </c>
      <c r="I105" s="70">
        <f>H105</f>
        <v>40985094.4181333</v>
      </c>
      <c r="J105" s="59" t="s">
        <v>40</v>
      </c>
      <c r="K105" s="59" t="s">
        <v>41</v>
      </c>
      <c r="L105" s="64" t="s">
        <v>42</v>
      </c>
    </row>
    <row r="106" spans="2:12" ht="15">
      <c r="B106" s="18" t="s">
        <v>132</v>
      </c>
      <c r="C106" s="62"/>
      <c r="D106" s="62"/>
      <c r="E106" s="59"/>
      <c r="F106" s="59"/>
      <c r="G106" s="59"/>
      <c r="H106" s="72"/>
      <c r="I106" s="72"/>
      <c r="J106" s="59"/>
      <c r="K106" s="59"/>
      <c r="L106" s="65"/>
    </row>
    <row r="107" spans="2:12" ht="15">
      <c r="B107" s="18" t="s">
        <v>133</v>
      </c>
      <c r="C107" s="62"/>
      <c r="D107" s="62"/>
      <c r="E107" s="59"/>
      <c r="F107" s="59"/>
      <c r="G107" s="59"/>
      <c r="H107" s="72"/>
      <c r="I107" s="72"/>
      <c r="J107" s="59"/>
      <c r="K107" s="59"/>
      <c r="L107" s="65"/>
    </row>
    <row r="108" spans="2:12" ht="15">
      <c r="B108" s="18" t="s">
        <v>134</v>
      </c>
      <c r="C108" s="62"/>
      <c r="D108" s="62"/>
      <c r="E108" s="59"/>
      <c r="F108" s="59"/>
      <c r="G108" s="59"/>
      <c r="H108" s="72"/>
      <c r="I108" s="72"/>
      <c r="J108" s="59"/>
      <c r="K108" s="59"/>
      <c r="L108" s="65"/>
    </row>
    <row r="109" spans="2:12" ht="15">
      <c r="B109" s="18" t="s">
        <v>135</v>
      </c>
      <c r="C109" s="62"/>
      <c r="D109" s="62"/>
      <c r="E109" s="59"/>
      <c r="F109" s="59"/>
      <c r="G109" s="59"/>
      <c r="H109" s="72"/>
      <c r="I109" s="72"/>
      <c r="J109" s="59"/>
      <c r="K109" s="59"/>
      <c r="L109" s="65"/>
    </row>
    <row r="110" spans="2:12" ht="15">
      <c r="B110" s="18" t="s">
        <v>136</v>
      </c>
      <c r="C110" s="62"/>
      <c r="D110" s="62"/>
      <c r="E110" s="59"/>
      <c r="F110" s="59"/>
      <c r="G110" s="59"/>
      <c r="H110" s="72"/>
      <c r="I110" s="72"/>
      <c r="J110" s="59"/>
      <c r="K110" s="59"/>
      <c r="L110" s="65"/>
    </row>
    <row r="111" spans="2:12" ht="15">
      <c r="B111" s="18" t="s">
        <v>137</v>
      </c>
      <c r="C111" s="62"/>
      <c r="D111" s="62"/>
      <c r="E111" s="59"/>
      <c r="F111" s="59"/>
      <c r="G111" s="59"/>
      <c r="H111" s="72"/>
      <c r="I111" s="72"/>
      <c r="J111" s="59"/>
      <c r="K111" s="59"/>
      <c r="L111" s="65"/>
    </row>
    <row r="112" spans="2:12" ht="15">
      <c r="B112" s="18" t="s">
        <v>138</v>
      </c>
      <c r="C112" s="62"/>
      <c r="D112" s="62"/>
      <c r="E112" s="59"/>
      <c r="F112" s="59"/>
      <c r="G112" s="59"/>
      <c r="H112" s="71"/>
      <c r="I112" s="71"/>
      <c r="J112" s="59"/>
      <c r="K112" s="59"/>
      <c r="L112" s="65"/>
    </row>
    <row r="113" spans="2:12" ht="15">
      <c r="B113" s="18" t="s">
        <v>139</v>
      </c>
      <c r="C113" s="69" t="s">
        <v>140</v>
      </c>
      <c r="D113" s="60">
        <v>42736</v>
      </c>
      <c r="E113" s="59" t="s">
        <v>37</v>
      </c>
      <c r="F113" s="59" t="s">
        <v>38</v>
      </c>
      <c r="G113" s="59" t="s">
        <v>39</v>
      </c>
      <c r="H113" s="70">
        <f>254369987.209184</f>
        <v>254369987.209184</v>
      </c>
      <c r="I113" s="70">
        <f>H113</f>
        <v>254369987.209184</v>
      </c>
      <c r="J113" s="59" t="s">
        <v>40</v>
      </c>
      <c r="K113" s="59" t="s">
        <v>41</v>
      </c>
      <c r="L113" s="64" t="s">
        <v>42</v>
      </c>
    </row>
    <row r="114" spans="2:12" ht="15">
      <c r="B114" s="18" t="s">
        <v>141</v>
      </c>
      <c r="C114" s="69"/>
      <c r="D114" s="59"/>
      <c r="E114" s="59"/>
      <c r="F114" s="59"/>
      <c r="G114" s="59"/>
      <c r="H114" s="72"/>
      <c r="I114" s="72"/>
      <c r="J114" s="59"/>
      <c r="K114" s="59"/>
      <c r="L114" s="65"/>
    </row>
    <row r="115" spans="2:12" ht="15">
      <c r="B115" s="18" t="s">
        <v>142</v>
      </c>
      <c r="C115" s="69"/>
      <c r="D115" s="59"/>
      <c r="E115" s="59"/>
      <c r="F115" s="59"/>
      <c r="G115" s="59"/>
      <c r="H115" s="72"/>
      <c r="I115" s="72"/>
      <c r="J115" s="59"/>
      <c r="K115" s="59"/>
      <c r="L115" s="65"/>
    </row>
    <row r="116" spans="2:12" ht="15">
      <c r="B116" s="18" t="s">
        <v>143</v>
      </c>
      <c r="C116" s="69"/>
      <c r="D116" s="59"/>
      <c r="E116" s="59"/>
      <c r="F116" s="59"/>
      <c r="G116" s="59"/>
      <c r="H116" s="72"/>
      <c r="I116" s="72"/>
      <c r="J116" s="59"/>
      <c r="K116" s="59"/>
      <c r="L116" s="65"/>
    </row>
    <row r="117" spans="2:12" ht="15">
      <c r="B117" s="18" t="s">
        <v>144</v>
      </c>
      <c r="C117" s="69"/>
      <c r="D117" s="59"/>
      <c r="E117" s="59"/>
      <c r="F117" s="59"/>
      <c r="G117" s="59"/>
      <c r="H117" s="72"/>
      <c r="I117" s="72"/>
      <c r="J117" s="59"/>
      <c r="K117" s="59"/>
      <c r="L117" s="65"/>
    </row>
    <row r="118" spans="2:12" ht="15">
      <c r="B118" s="18" t="s">
        <v>145</v>
      </c>
      <c r="C118" s="69"/>
      <c r="D118" s="59"/>
      <c r="E118" s="59"/>
      <c r="F118" s="59"/>
      <c r="G118" s="59"/>
      <c r="H118" s="72"/>
      <c r="I118" s="72"/>
      <c r="J118" s="59"/>
      <c r="K118" s="59"/>
      <c r="L118" s="65"/>
    </row>
    <row r="119" spans="2:12" ht="15">
      <c r="B119" s="18" t="s">
        <v>146</v>
      </c>
      <c r="C119" s="69"/>
      <c r="D119" s="59"/>
      <c r="E119" s="59"/>
      <c r="F119" s="59"/>
      <c r="G119" s="59"/>
      <c r="H119" s="72"/>
      <c r="I119" s="72"/>
      <c r="J119" s="59"/>
      <c r="K119" s="59"/>
      <c r="L119" s="65"/>
    </row>
    <row r="120" spans="2:12" ht="15">
      <c r="B120" s="18" t="s">
        <v>147</v>
      </c>
      <c r="C120" s="69"/>
      <c r="D120" s="59"/>
      <c r="E120" s="59"/>
      <c r="F120" s="59"/>
      <c r="G120" s="59"/>
      <c r="H120" s="72"/>
      <c r="I120" s="72"/>
      <c r="J120" s="59"/>
      <c r="K120" s="59"/>
      <c r="L120" s="65"/>
    </row>
    <row r="121" spans="2:12" ht="15">
      <c r="B121" s="18" t="s">
        <v>148</v>
      </c>
      <c r="C121" s="69"/>
      <c r="D121" s="59"/>
      <c r="E121" s="59"/>
      <c r="F121" s="59"/>
      <c r="G121" s="59"/>
      <c r="H121" s="72"/>
      <c r="I121" s="72"/>
      <c r="J121" s="59"/>
      <c r="K121" s="59"/>
      <c r="L121" s="65"/>
    </row>
    <row r="122" spans="2:12" ht="15">
      <c r="B122" s="18" t="s">
        <v>149</v>
      </c>
      <c r="C122" s="69"/>
      <c r="D122" s="59"/>
      <c r="E122" s="59"/>
      <c r="F122" s="59"/>
      <c r="G122" s="59"/>
      <c r="H122" s="72"/>
      <c r="I122" s="72"/>
      <c r="J122" s="59"/>
      <c r="K122" s="59"/>
      <c r="L122" s="65"/>
    </row>
    <row r="123" spans="2:12" ht="15">
      <c r="B123" s="18" t="s">
        <v>150</v>
      </c>
      <c r="C123" s="69"/>
      <c r="D123" s="59"/>
      <c r="E123" s="59"/>
      <c r="F123" s="59"/>
      <c r="G123" s="59"/>
      <c r="H123" s="72"/>
      <c r="I123" s="72"/>
      <c r="J123" s="59"/>
      <c r="K123" s="59"/>
      <c r="L123" s="65"/>
    </row>
    <row r="124" spans="2:12" ht="15">
      <c r="B124" s="18" t="s">
        <v>151</v>
      </c>
      <c r="C124" s="69"/>
      <c r="D124" s="59"/>
      <c r="E124" s="59"/>
      <c r="F124" s="59"/>
      <c r="G124" s="59"/>
      <c r="H124" s="72"/>
      <c r="I124" s="72"/>
      <c r="J124" s="59"/>
      <c r="K124" s="59"/>
      <c r="L124" s="65"/>
    </row>
    <row r="125" spans="2:12" ht="15">
      <c r="B125" s="18" t="s">
        <v>152</v>
      </c>
      <c r="C125" s="69"/>
      <c r="D125" s="59"/>
      <c r="E125" s="59"/>
      <c r="F125" s="59"/>
      <c r="G125" s="59"/>
      <c r="H125" s="72"/>
      <c r="I125" s="72"/>
      <c r="J125" s="59"/>
      <c r="K125" s="59"/>
      <c r="L125" s="65"/>
    </row>
    <row r="126" spans="2:12" ht="15">
      <c r="B126" s="18" t="s">
        <v>153</v>
      </c>
      <c r="C126" s="69"/>
      <c r="D126" s="59"/>
      <c r="E126" s="59"/>
      <c r="F126" s="59"/>
      <c r="G126" s="59"/>
      <c r="H126" s="72"/>
      <c r="I126" s="72"/>
      <c r="J126" s="59"/>
      <c r="K126" s="59"/>
      <c r="L126" s="65"/>
    </row>
    <row r="127" spans="2:12" ht="15">
      <c r="B127" s="18" t="s">
        <v>154</v>
      </c>
      <c r="C127" s="69"/>
      <c r="D127" s="59"/>
      <c r="E127" s="59"/>
      <c r="F127" s="59"/>
      <c r="G127" s="59"/>
      <c r="H127" s="72"/>
      <c r="I127" s="72"/>
      <c r="J127" s="59"/>
      <c r="K127" s="59"/>
      <c r="L127" s="65"/>
    </row>
    <row r="128" spans="2:12" ht="15">
      <c r="B128" s="18" t="s">
        <v>155</v>
      </c>
      <c r="C128" s="69"/>
      <c r="D128" s="59"/>
      <c r="E128" s="59"/>
      <c r="F128" s="59"/>
      <c r="G128" s="59"/>
      <c r="H128" s="72"/>
      <c r="I128" s="72"/>
      <c r="J128" s="59"/>
      <c r="K128" s="59"/>
      <c r="L128" s="65"/>
    </row>
    <row r="129" spans="2:12" ht="15">
      <c r="B129" s="18" t="s">
        <v>156</v>
      </c>
      <c r="C129" s="69"/>
      <c r="D129" s="59"/>
      <c r="E129" s="59"/>
      <c r="F129" s="59"/>
      <c r="G129" s="59"/>
      <c r="H129" s="72"/>
      <c r="I129" s="72"/>
      <c r="J129" s="59"/>
      <c r="K129" s="59"/>
      <c r="L129" s="65"/>
    </row>
    <row r="130" spans="2:12" ht="15">
      <c r="B130" s="18" t="s">
        <v>157</v>
      </c>
      <c r="C130" s="69"/>
      <c r="D130" s="59"/>
      <c r="E130" s="59"/>
      <c r="F130" s="59"/>
      <c r="G130" s="59"/>
      <c r="H130" s="72"/>
      <c r="I130" s="72"/>
      <c r="J130" s="59"/>
      <c r="K130" s="59"/>
      <c r="L130" s="65"/>
    </row>
    <row r="131" spans="2:12" ht="15">
      <c r="B131" s="18">
        <v>42271715</v>
      </c>
      <c r="C131" s="69"/>
      <c r="D131" s="59"/>
      <c r="E131" s="59"/>
      <c r="F131" s="59"/>
      <c r="G131" s="59"/>
      <c r="H131" s="71"/>
      <c r="I131" s="71"/>
      <c r="J131" s="59"/>
      <c r="K131" s="59"/>
      <c r="L131" s="65"/>
    </row>
    <row r="132" spans="2:12" ht="58.5" customHeight="1">
      <c r="B132" s="18">
        <v>85121902</v>
      </c>
      <c r="C132" s="19" t="s">
        <v>158</v>
      </c>
      <c r="D132" s="20">
        <v>42736</v>
      </c>
      <c r="E132" s="19" t="s">
        <v>37</v>
      </c>
      <c r="F132" s="19" t="s">
        <v>38</v>
      </c>
      <c r="G132" s="19" t="s">
        <v>39</v>
      </c>
      <c r="H132" s="22">
        <f>19333333.3333333</f>
        <v>19333333.3333333</v>
      </c>
      <c r="I132" s="22">
        <f>H132</f>
        <v>19333333.3333333</v>
      </c>
      <c r="J132" s="19" t="s">
        <v>40</v>
      </c>
      <c r="K132" s="19" t="s">
        <v>41</v>
      </c>
      <c r="L132" s="23" t="s">
        <v>42</v>
      </c>
    </row>
    <row r="133" spans="2:12" ht="59.25" customHeight="1">
      <c r="B133" s="24">
        <v>51000000</v>
      </c>
      <c r="C133" s="18" t="s">
        <v>159</v>
      </c>
      <c r="D133" s="25">
        <v>42736</v>
      </c>
      <c r="E133" s="24" t="s">
        <v>37</v>
      </c>
      <c r="F133" s="26" t="s">
        <v>38</v>
      </c>
      <c r="G133" s="26" t="s">
        <v>39</v>
      </c>
      <c r="H133" s="27">
        <f>6044225762+428932584</f>
        <v>6473158346</v>
      </c>
      <c r="I133" s="28">
        <f>H133</f>
        <v>6473158346</v>
      </c>
      <c r="J133" s="24" t="s">
        <v>40</v>
      </c>
      <c r="K133" s="24" t="s">
        <v>41</v>
      </c>
      <c r="L133" s="23" t="s">
        <v>42</v>
      </c>
    </row>
    <row r="134" spans="2:12" ht="15">
      <c r="B134" s="18" t="s">
        <v>160</v>
      </c>
      <c r="C134" s="59" t="s">
        <v>161</v>
      </c>
      <c r="D134" s="60">
        <v>42736</v>
      </c>
      <c r="E134" s="59" t="s">
        <v>37</v>
      </c>
      <c r="F134" s="59" t="s">
        <v>38</v>
      </c>
      <c r="G134" s="59" t="s">
        <v>39</v>
      </c>
      <c r="H134" s="70">
        <f>1028749194</f>
        <v>1028749194</v>
      </c>
      <c r="I134" s="70">
        <f>H134</f>
        <v>1028749194</v>
      </c>
      <c r="J134" s="59" t="s">
        <v>40</v>
      </c>
      <c r="K134" s="59" t="s">
        <v>41</v>
      </c>
      <c r="L134" s="64" t="s">
        <v>42</v>
      </c>
    </row>
    <row r="135" spans="2:12" ht="15">
      <c r="B135" s="18" t="s">
        <v>162</v>
      </c>
      <c r="C135" s="59"/>
      <c r="D135" s="59"/>
      <c r="E135" s="59"/>
      <c r="F135" s="59"/>
      <c r="G135" s="59"/>
      <c r="H135" s="72"/>
      <c r="I135" s="72"/>
      <c r="J135" s="59"/>
      <c r="K135" s="59"/>
      <c r="L135" s="65"/>
    </row>
    <row r="136" spans="2:12" ht="15">
      <c r="B136" s="18" t="s">
        <v>163</v>
      </c>
      <c r="C136" s="59"/>
      <c r="D136" s="59"/>
      <c r="E136" s="59"/>
      <c r="F136" s="59"/>
      <c r="G136" s="59"/>
      <c r="H136" s="72"/>
      <c r="I136" s="72"/>
      <c r="J136" s="59"/>
      <c r="K136" s="59"/>
      <c r="L136" s="65"/>
    </row>
    <row r="137" spans="2:12" ht="15">
      <c r="B137" s="18" t="s">
        <v>164</v>
      </c>
      <c r="C137" s="59"/>
      <c r="D137" s="59"/>
      <c r="E137" s="59"/>
      <c r="F137" s="59"/>
      <c r="G137" s="59"/>
      <c r="H137" s="72"/>
      <c r="I137" s="72"/>
      <c r="J137" s="59"/>
      <c r="K137" s="59"/>
      <c r="L137" s="65"/>
    </row>
    <row r="138" spans="2:12" ht="15">
      <c r="B138" s="18" t="s">
        <v>165</v>
      </c>
      <c r="C138" s="59"/>
      <c r="D138" s="59"/>
      <c r="E138" s="59"/>
      <c r="F138" s="59"/>
      <c r="G138" s="59"/>
      <c r="H138" s="72"/>
      <c r="I138" s="72"/>
      <c r="J138" s="59"/>
      <c r="K138" s="59"/>
      <c r="L138" s="65"/>
    </row>
    <row r="139" spans="2:12" ht="15">
      <c r="B139" s="18" t="s">
        <v>166</v>
      </c>
      <c r="C139" s="59"/>
      <c r="D139" s="59"/>
      <c r="E139" s="59"/>
      <c r="F139" s="59"/>
      <c r="G139" s="59"/>
      <c r="H139" s="72"/>
      <c r="I139" s="72"/>
      <c r="J139" s="59"/>
      <c r="K139" s="59"/>
      <c r="L139" s="65"/>
    </row>
    <row r="140" spans="2:12" ht="15">
      <c r="B140" s="18" t="s">
        <v>167</v>
      </c>
      <c r="C140" s="59"/>
      <c r="D140" s="59"/>
      <c r="E140" s="59"/>
      <c r="F140" s="59"/>
      <c r="G140" s="59"/>
      <c r="H140" s="72"/>
      <c r="I140" s="72"/>
      <c r="J140" s="59"/>
      <c r="K140" s="59"/>
      <c r="L140" s="65"/>
    </row>
    <row r="141" spans="2:12" ht="15">
      <c r="B141" s="18" t="s">
        <v>168</v>
      </c>
      <c r="C141" s="59"/>
      <c r="D141" s="59"/>
      <c r="E141" s="59"/>
      <c r="F141" s="59"/>
      <c r="G141" s="59"/>
      <c r="H141" s="72"/>
      <c r="I141" s="72"/>
      <c r="J141" s="59"/>
      <c r="K141" s="59"/>
      <c r="L141" s="65"/>
    </row>
    <row r="142" spans="2:12" ht="15">
      <c r="B142" s="18" t="s">
        <v>169</v>
      </c>
      <c r="C142" s="59"/>
      <c r="D142" s="59"/>
      <c r="E142" s="59"/>
      <c r="F142" s="59"/>
      <c r="G142" s="59"/>
      <c r="H142" s="72"/>
      <c r="I142" s="72"/>
      <c r="J142" s="59"/>
      <c r="K142" s="59"/>
      <c r="L142" s="65"/>
    </row>
    <row r="143" spans="2:12" ht="15">
      <c r="B143" s="18" t="s">
        <v>170</v>
      </c>
      <c r="C143" s="59"/>
      <c r="D143" s="59"/>
      <c r="E143" s="59"/>
      <c r="F143" s="59"/>
      <c r="G143" s="59"/>
      <c r="H143" s="72"/>
      <c r="I143" s="72"/>
      <c r="J143" s="59"/>
      <c r="K143" s="59"/>
      <c r="L143" s="65"/>
    </row>
    <row r="144" spans="2:12" ht="15">
      <c r="B144" s="18" t="s">
        <v>171</v>
      </c>
      <c r="C144" s="59"/>
      <c r="D144" s="59"/>
      <c r="E144" s="59"/>
      <c r="F144" s="59"/>
      <c r="G144" s="59"/>
      <c r="H144" s="72"/>
      <c r="I144" s="72"/>
      <c r="J144" s="59"/>
      <c r="K144" s="59"/>
      <c r="L144" s="65"/>
    </row>
    <row r="145" spans="2:12" ht="15">
      <c r="B145" s="18">
        <v>42251608</v>
      </c>
      <c r="C145" s="59"/>
      <c r="D145" s="59"/>
      <c r="E145" s="59"/>
      <c r="F145" s="59"/>
      <c r="G145" s="59"/>
      <c r="H145" s="71"/>
      <c r="I145" s="71"/>
      <c r="J145" s="59"/>
      <c r="K145" s="59"/>
      <c r="L145" s="65"/>
    </row>
    <row r="146" spans="2:12" ht="58.5" customHeight="1">
      <c r="B146" s="18">
        <v>85121612</v>
      </c>
      <c r="C146" s="18" t="s">
        <v>172</v>
      </c>
      <c r="D146" s="20">
        <v>42736</v>
      </c>
      <c r="E146" s="19" t="s">
        <v>37</v>
      </c>
      <c r="F146" s="19" t="s">
        <v>38</v>
      </c>
      <c r="G146" s="19" t="s">
        <v>39</v>
      </c>
      <c r="H146" s="29">
        <f>3143498806</f>
        <v>3143498806</v>
      </c>
      <c r="I146" s="22">
        <f>H146</f>
        <v>3143498806</v>
      </c>
      <c r="J146" s="19" t="s">
        <v>40</v>
      </c>
      <c r="K146" s="19" t="s">
        <v>41</v>
      </c>
      <c r="L146" s="23" t="s">
        <v>42</v>
      </c>
    </row>
    <row r="147" spans="2:12" ht="51">
      <c r="B147" s="18">
        <v>42251608</v>
      </c>
      <c r="C147" s="18" t="s">
        <v>173</v>
      </c>
      <c r="D147" s="20">
        <v>42736</v>
      </c>
      <c r="E147" s="19" t="s">
        <v>37</v>
      </c>
      <c r="F147" s="19" t="s">
        <v>38</v>
      </c>
      <c r="G147" s="19" t="s">
        <v>39</v>
      </c>
      <c r="H147" s="27">
        <f>6279726</f>
        <v>6279726</v>
      </c>
      <c r="I147" s="22">
        <f>H147</f>
        <v>6279726</v>
      </c>
      <c r="J147" s="19" t="s">
        <v>40</v>
      </c>
      <c r="K147" s="19" t="s">
        <v>41</v>
      </c>
      <c r="L147" s="23" t="s">
        <v>42</v>
      </c>
    </row>
    <row r="148" spans="2:12" ht="51">
      <c r="B148" s="18">
        <v>41116201</v>
      </c>
      <c r="C148" s="18" t="s">
        <v>174</v>
      </c>
      <c r="D148" s="20">
        <v>42736</v>
      </c>
      <c r="E148" s="19" t="s">
        <v>37</v>
      </c>
      <c r="F148" s="19" t="s">
        <v>38</v>
      </c>
      <c r="G148" s="19" t="s">
        <v>39</v>
      </c>
      <c r="H148" s="29">
        <f>1300000000</f>
        <v>1300000000</v>
      </c>
      <c r="I148" s="22">
        <f>H148</f>
        <v>1300000000</v>
      </c>
      <c r="J148" s="19" t="s">
        <v>40</v>
      </c>
      <c r="K148" s="19" t="s">
        <v>41</v>
      </c>
      <c r="L148" s="23" t="s">
        <v>42</v>
      </c>
    </row>
    <row r="149" spans="2:12" ht="51">
      <c r="B149" s="33"/>
      <c r="C149" s="31" t="s">
        <v>175</v>
      </c>
      <c r="D149" s="32">
        <v>42767</v>
      </c>
      <c r="E149" s="30" t="s">
        <v>176</v>
      </c>
      <c r="F149" s="30" t="s">
        <v>38</v>
      </c>
      <c r="G149" s="30" t="s">
        <v>39</v>
      </c>
      <c r="H149" s="29">
        <v>175000000</v>
      </c>
      <c r="I149" s="29">
        <v>175000000</v>
      </c>
      <c r="J149" s="30" t="s">
        <v>40</v>
      </c>
      <c r="K149" s="30" t="s">
        <v>41</v>
      </c>
      <c r="L149" s="31" t="s">
        <v>42</v>
      </c>
    </row>
    <row r="150" spans="2:12" ht="51">
      <c r="B150" s="33"/>
      <c r="C150" s="31" t="s">
        <v>177</v>
      </c>
      <c r="D150" s="32">
        <v>43009</v>
      </c>
      <c r="E150" s="30" t="s">
        <v>178</v>
      </c>
      <c r="F150" s="30" t="s">
        <v>38</v>
      </c>
      <c r="G150" s="30" t="s">
        <v>39</v>
      </c>
      <c r="H150" s="29">
        <v>45806727</v>
      </c>
      <c r="I150" s="29">
        <v>45806727</v>
      </c>
      <c r="J150" s="30" t="s">
        <v>40</v>
      </c>
      <c r="K150" s="30" t="s">
        <v>41</v>
      </c>
      <c r="L150" s="31" t="s">
        <v>42</v>
      </c>
    </row>
    <row r="151" spans="2:12" ht="51">
      <c r="B151" s="34"/>
      <c r="C151" s="33" t="s">
        <v>159</v>
      </c>
      <c r="D151" s="32">
        <v>42767</v>
      </c>
      <c r="E151" s="30" t="s">
        <v>179</v>
      </c>
      <c r="F151" s="30" t="s">
        <v>38</v>
      </c>
      <c r="G151" s="30" t="s">
        <v>39</v>
      </c>
      <c r="H151" s="29">
        <v>27000000</v>
      </c>
      <c r="I151" s="29">
        <v>27000000</v>
      </c>
      <c r="J151" s="30" t="s">
        <v>40</v>
      </c>
      <c r="K151" s="30" t="s">
        <v>41</v>
      </c>
      <c r="L151" s="31" t="s">
        <v>42</v>
      </c>
    </row>
    <row r="152" spans="2:12" ht="51">
      <c r="B152" s="35"/>
      <c r="C152" s="36" t="s">
        <v>180</v>
      </c>
      <c r="D152" s="37">
        <v>43009</v>
      </c>
      <c r="E152" s="38" t="s">
        <v>181</v>
      </c>
      <c r="F152" s="38" t="s">
        <v>38</v>
      </c>
      <c r="G152" s="38" t="s">
        <v>39</v>
      </c>
      <c r="H152" s="39">
        <v>37000000</v>
      </c>
      <c r="I152" s="39">
        <v>37000000</v>
      </c>
      <c r="J152" s="38" t="s">
        <v>40</v>
      </c>
      <c r="K152" s="38" t="s">
        <v>41</v>
      </c>
      <c r="L152" s="40" t="s">
        <v>42</v>
      </c>
    </row>
    <row r="153" spans="2:12" ht="30">
      <c r="B153" s="41" t="s">
        <v>182</v>
      </c>
      <c r="C153" s="41" t="s">
        <v>183</v>
      </c>
      <c r="D153" s="42">
        <v>42736</v>
      </c>
      <c r="E153" s="43" t="s">
        <v>37</v>
      </c>
      <c r="F153" s="43" t="s">
        <v>38</v>
      </c>
      <c r="G153" s="43" t="s">
        <v>39</v>
      </c>
      <c r="H153" s="44">
        <v>223982626</v>
      </c>
      <c r="I153" s="44">
        <v>223982626</v>
      </c>
      <c r="J153" s="43" t="s">
        <v>40</v>
      </c>
      <c r="K153" s="43" t="s">
        <v>41</v>
      </c>
      <c r="L153" s="45"/>
    </row>
    <row r="154" spans="2:12" ht="105">
      <c r="B154" s="45" t="s">
        <v>185</v>
      </c>
      <c r="C154" s="45" t="s">
        <v>186</v>
      </c>
      <c r="D154" s="42">
        <v>42736</v>
      </c>
      <c r="E154" s="45" t="s">
        <v>37</v>
      </c>
      <c r="F154" s="45" t="s">
        <v>38</v>
      </c>
      <c r="G154" s="45" t="s">
        <v>39</v>
      </c>
      <c r="H154" s="44">
        <v>4671918533</v>
      </c>
      <c r="I154" s="44">
        <v>4671918533</v>
      </c>
      <c r="J154" s="43" t="s">
        <v>40</v>
      </c>
      <c r="K154" s="43" t="s">
        <v>41</v>
      </c>
      <c r="L154" s="45"/>
    </row>
    <row r="155" spans="2:12" ht="60">
      <c r="B155" s="45" t="s">
        <v>187</v>
      </c>
      <c r="C155" s="46" t="s">
        <v>188</v>
      </c>
      <c r="D155" s="42">
        <v>42736</v>
      </c>
      <c r="E155" s="45" t="s">
        <v>37</v>
      </c>
      <c r="F155" s="45" t="s">
        <v>38</v>
      </c>
      <c r="G155" s="45" t="s">
        <v>39</v>
      </c>
      <c r="H155" s="44">
        <v>1059506400</v>
      </c>
      <c r="I155" s="44">
        <v>1059506400</v>
      </c>
      <c r="J155" s="43" t="s">
        <v>40</v>
      </c>
      <c r="K155" s="43" t="s">
        <v>41</v>
      </c>
      <c r="L155" s="45"/>
    </row>
    <row r="156" spans="2:12" ht="30">
      <c r="B156" s="46">
        <v>85121809</v>
      </c>
      <c r="C156" s="46" t="s">
        <v>189</v>
      </c>
      <c r="D156" s="42">
        <v>42736</v>
      </c>
      <c r="E156" s="45" t="s">
        <v>37</v>
      </c>
      <c r="F156" s="45" t="s">
        <v>38</v>
      </c>
      <c r="G156" s="45" t="s">
        <v>39</v>
      </c>
      <c r="H156" s="44">
        <v>80000000</v>
      </c>
      <c r="I156" s="44">
        <v>80000000</v>
      </c>
      <c r="J156" s="43" t="s">
        <v>40</v>
      </c>
      <c r="K156" s="43" t="s">
        <v>41</v>
      </c>
      <c r="L156" s="45"/>
    </row>
    <row r="157" spans="2:12" ht="120">
      <c r="B157" s="45" t="s">
        <v>202</v>
      </c>
      <c r="C157" s="45" t="s">
        <v>203</v>
      </c>
      <c r="D157" s="42">
        <v>42736</v>
      </c>
      <c r="E157" s="45" t="s">
        <v>37</v>
      </c>
      <c r="F157" s="45" t="s">
        <v>38</v>
      </c>
      <c r="G157" s="45" t="s">
        <v>39</v>
      </c>
      <c r="H157" s="44">
        <f>SUM(H81:H156)</f>
        <v>19051641661.493504</v>
      </c>
      <c r="I157" s="44">
        <f>SUM(I81:I156)</f>
        <v>18933590211.219727</v>
      </c>
      <c r="J157" s="43" t="s">
        <v>40</v>
      </c>
      <c r="K157" s="43" t="s">
        <v>41</v>
      </c>
      <c r="L157" s="45"/>
    </row>
    <row r="158" spans="2:12" ht="45">
      <c r="B158" s="45" t="s">
        <v>190</v>
      </c>
      <c r="C158" s="43" t="s">
        <v>191</v>
      </c>
      <c r="D158" s="42">
        <v>42736</v>
      </c>
      <c r="E158" s="45" t="s">
        <v>37</v>
      </c>
      <c r="F158" s="45" t="s">
        <v>38</v>
      </c>
      <c r="G158" s="45" t="s">
        <v>39</v>
      </c>
      <c r="H158" s="44">
        <v>317634278</v>
      </c>
      <c r="I158" s="44">
        <v>317634278</v>
      </c>
      <c r="J158" s="43" t="s">
        <v>40</v>
      </c>
      <c r="K158" s="43" t="s">
        <v>41</v>
      </c>
      <c r="L158" s="45"/>
    </row>
    <row r="159" spans="2:12" ht="30">
      <c r="B159" s="45" t="s">
        <v>204</v>
      </c>
      <c r="C159" s="46" t="s">
        <v>205</v>
      </c>
      <c r="D159" s="42">
        <v>42736</v>
      </c>
      <c r="E159" s="45" t="s">
        <v>37</v>
      </c>
      <c r="F159" s="45" t="s">
        <v>184</v>
      </c>
      <c r="G159" s="45" t="s">
        <v>39</v>
      </c>
      <c r="H159" s="44">
        <v>848556000</v>
      </c>
      <c r="I159" s="44">
        <v>848556000</v>
      </c>
      <c r="J159" s="43" t="s">
        <v>40</v>
      </c>
      <c r="K159" s="43" t="s">
        <v>41</v>
      </c>
      <c r="L159" s="45"/>
    </row>
    <row r="160" spans="2:12" ht="30">
      <c r="B160" s="45">
        <v>78131804</v>
      </c>
      <c r="C160" s="46" t="s">
        <v>192</v>
      </c>
      <c r="D160" s="42">
        <v>42736</v>
      </c>
      <c r="E160" s="45" t="s">
        <v>37</v>
      </c>
      <c r="F160" s="45" t="s">
        <v>38</v>
      </c>
      <c r="G160" s="45" t="s">
        <v>39</v>
      </c>
      <c r="H160" s="44">
        <v>52019224</v>
      </c>
      <c r="I160" s="44">
        <v>52019224</v>
      </c>
      <c r="J160" s="43" t="s">
        <v>40</v>
      </c>
      <c r="K160" s="43" t="s">
        <v>41</v>
      </c>
      <c r="L160" s="45"/>
    </row>
    <row r="161" spans="2:12" ht="30">
      <c r="B161" s="45">
        <v>78110000</v>
      </c>
      <c r="C161" s="46" t="s">
        <v>193</v>
      </c>
      <c r="D161" s="42">
        <v>42736</v>
      </c>
      <c r="E161" s="45" t="s">
        <v>37</v>
      </c>
      <c r="F161" s="45" t="s">
        <v>38</v>
      </c>
      <c r="G161" s="45" t="s">
        <v>39</v>
      </c>
      <c r="H161" s="44">
        <v>57600000</v>
      </c>
      <c r="I161" s="44">
        <v>57600000</v>
      </c>
      <c r="J161" s="43" t="s">
        <v>40</v>
      </c>
      <c r="K161" s="43" t="s">
        <v>41</v>
      </c>
      <c r="L161" s="45"/>
    </row>
    <row r="162" spans="2:12" ht="30">
      <c r="B162" s="45" t="s">
        <v>194</v>
      </c>
      <c r="C162" s="46" t="s">
        <v>195</v>
      </c>
      <c r="D162" s="42">
        <v>42736</v>
      </c>
      <c r="E162" s="45" t="s">
        <v>37</v>
      </c>
      <c r="F162" s="45" t="s">
        <v>38</v>
      </c>
      <c r="G162" s="45" t="s">
        <v>39</v>
      </c>
      <c r="H162" s="44">
        <v>1591898859</v>
      </c>
      <c r="I162" s="44">
        <v>1591898859</v>
      </c>
      <c r="J162" s="43" t="s">
        <v>40</v>
      </c>
      <c r="K162" s="43" t="s">
        <v>41</v>
      </c>
      <c r="L162" s="45"/>
    </row>
    <row r="163" spans="2:12" ht="30">
      <c r="B163" s="45">
        <v>92121504</v>
      </c>
      <c r="C163" s="46" t="s">
        <v>196</v>
      </c>
      <c r="D163" s="42">
        <v>42736</v>
      </c>
      <c r="E163" s="45" t="s">
        <v>37</v>
      </c>
      <c r="F163" s="45" t="s">
        <v>184</v>
      </c>
      <c r="G163" s="45" t="s">
        <v>39</v>
      </c>
      <c r="H163" s="44">
        <v>335581128</v>
      </c>
      <c r="I163" s="44">
        <v>335581128</v>
      </c>
      <c r="J163" s="43" t="s">
        <v>40</v>
      </c>
      <c r="K163" s="43" t="s">
        <v>41</v>
      </c>
      <c r="L163" s="45"/>
    </row>
    <row r="164" spans="2:12" ht="30">
      <c r="B164" s="45" t="s">
        <v>197</v>
      </c>
      <c r="C164" s="46" t="s">
        <v>198</v>
      </c>
      <c r="D164" s="42">
        <v>42736</v>
      </c>
      <c r="E164" s="45" t="s">
        <v>37</v>
      </c>
      <c r="F164" s="45" t="s">
        <v>184</v>
      </c>
      <c r="G164" s="45" t="s">
        <v>39</v>
      </c>
      <c r="H164" s="44">
        <f>SUM(H161:H163)</f>
        <v>1985079987</v>
      </c>
      <c r="I164" s="44">
        <f>SUM(I161:I163)</f>
        <v>1985079987</v>
      </c>
      <c r="J164" s="43" t="s">
        <v>40</v>
      </c>
      <c r="K164" s="43" t="s">
        <v>41</v>
      </c>
      <c r="L164" s="45"/>
    </row>
    <row r="165" spans="2:12" ht="30">
      <c r="B165" s="45" t="s">
        <v>199</v>
      </c>
      <c r="C165" s="46" t="s">
        <v>200</v>
      </c>
      <c r="D165" s="42">
        <v>42736</v>
      </c>
      <c r="E165" s="45" t="s">
        <v>37</v>
      </c>
      <c r="F165" s="45" t="s">
        <v>184</v>
      </c>
      <c r="G165" s="45" t="s">
        <v>39</v>
      </c>
      <c r="H165" s="44">
        <v>1350000000</v>
      </c>
      <c r="I165" s="44">
        <v>1350000000</v>
      </c>
      <c r="J165" s="43" t="s">
        <v>40</v>
      </c>
      <c r="K165" s="43" t="s">
        <v>41</v>
      </c>
      <c r="L165" s="45"/>
    </row>
    <row r="166" spans="2:12" ht="30">
      <c r="B166" s="45">
        <v>91111502</v>
      </c>
      <c r="C166" s="46" t="s">
        <v>201</v>
      </c>
      <c r="D166" s="42">
        <v>42736</v>
      </c>
      <c r="E166" s="45" t="s">
        <v>37</v>
      </c>
      <c r="F166" s="45" t="s">
        <v>184</v>
      </c>
      <c r="G166" s="45" t="s">
        <v>39</v>
      </c>
      <c r="H166" s="44">
        <v>534000000</v>
      </c>
      <c r="I166" s="44">
        <v>534000000</v>
      </c>
      <c r="J166" s="43" t="s">
        <v>40</v>
      </c>
      <c r="K166" s="43" t="s">
        <v>41</v>
      </c>
      <c r="L166" s="45"/>
    </row>
    <row r="167" spans="2:12" ht="15">
      <c r="B167" s="46"/>
      <c r="C167" s="46"/>
      <c r="D167" s="47"/>
      <c r="E167" s="45"/>
      <c r="F167" s="45"/>
      <c r="G167" s="45"/>
      <c r="H167" s="48"/>
      <c r="I167" s="48"/>
      <c r="J167" s="45"/>
      <c r="K167" s="45"/>
      <c r="L167" s="45"/>
    </row>
    <row r="168" spans="2:12" ht="15">
      <c r="B168" s="46"/>
      <c r="C168" s="46"/>
      <c r="D168" s="47"/>
      <c r="E168" s="45"/>
      <c r="F168" s="45"/>
      <c r="G168" s="45"/>
      <c r="H168" s="48"/>
      <c r="I168" s="48"/>
      <c r="J168" s="45"/>
      <c r="K168" s="45"/>
      <c r="L168" s="45"/>
    </row>
  </sheetData>
  <sheetProtection/>
  <mergeCells count="132">
    <mergeCell ref="J134:J145"/>
    <mergeCell ref="K134:K145"/>
    <mergeCell ref="L134:L145"/>
    <mergeCell ref="J113:J131"/>
    <mergeCell ref="K113:K131"/>
    <mergeCell ref="L113:L131"/>
    <mergeCell ref="C134:C145"/>
    <mergeCell ref="D134:D145"/>
    <mergeCell ref="E134:E145"/>
    <mergeCell ref="F134:F145"/>
    <mergeCell ref="G134:G145"/>
    <mergeCell ref="H134:H145"/>
    <mergeCell ref="I134:I145"/>
    <mergeCell ref="J105:J112"/>
    <mergeCell ref="K105:K112"/>
    <mergeCell ref="L105:L112"/>
    <mergeCell ref="C113:C131"/>
    <mergeCell ref="D113:D131"/>
    <mergeCell ref="E113:E131"/>
    <mergeCell ref="F113:F131"/>
    <mergeCell ref="G113:G131"/>
    <mergeCell ref="H113:H131"/>
    <mergeCell ref="I113:I131"/>
    <mergeCell ref="J100:J104"/>
    <mergeCell ref="K100:K104"/>
    <mergeCell ref="L100:L104"/>
    <mergeCell ref="C105:C112"/>
    <mergeCell ref="D105:D112"/>
    <mergeCell ref="E105:E112"/>
    <mergeCell ref="F105:F112"/>
    <mergeCell ref="G105:G112"/>
    <mergeCell ref="H105:H112"/>
    <mergeCell ref="I105:I112"/>
    <mergeCell ref="J93:J99"/>
    <mergeCell ref="K93:K99"/>
    <mergeCell ref="L93:L99"/>
    <mergeCell ref="C100:C104"/>
    <mergeCell ref="D100:D104"/>
    <mergeCell ref="E100:E104"/>
    <mergeCell ref="F100:F104"/>
    <mergeCell ref="G100:G104"/>
    <mergeCell ref="H100:H104"/>
    <mergeCell ref="I100:I104"/>
    <mergeCell ref="J91:J92"/>
    <mergeCell ref="K91:K92"/>
    <mergeCell ref="L91:L92"/>
    <mergeCell ref="C93:C99"/>
    <mergeCell ref="D93:D99"/>
    <mergeCell ref="E93:E99"/>
    <mergeCell ref="F93:F99"/>
    <mergeCell ref="G93:G99"/>
    <mergeCell ref="H93:H99"/>
    <mergeCell ref="I93:I99"/>
    <mergeCell ref="J85:J90"/>
    <mergeCell ref="K85:K90"/>
    <mergeCell ref="L85:L90"/>
    <mergeCell ref="C91:C92"/>
    <mergeCell ref="D91:D92"/>
    <mergeCell ref="E91:E92"/>
    <mergeCell ref="F91:F92"/>
    <mergeCell ref="G91:G92"/>
    <mergeCell ref="H91:H92"/>
    <mergeCell ref="I91:I92"/>
    <mergeCell ref="J62:J84"/>
    <mergeCell ref="K62:K84"/>
    <mergeCell ref="L62:L84"/>
    <mergeCell ref="C85:C90"/>
    <mergeCell ref="D85:D90"/>
    <mergeCell ref="E85:E90"/>
    <mergeCell ref="F85:F90"/>
    <mergeCell ref="G85:G90"/>
    <mergeCell ref="H85:H90"/>
    <mergeCell ref="I85:I90"/>
    <mergeCell ref="J60:J61"/>
    <mergeCell ref="K60:K61"/>
    <mergeCell ref="L60:L61"/>
    <mergeCell ref="C62:C84"/>
    <mergeCell ref="D62:D84"/>
    <mergeCell ref="E62:E84"/>
    <mergeCell ref="F62:F84"/>
    <mergeCell ref="G62:G84"/>
    <mergeCell ref="H62:H84"/>
    <mergeCell ref="I62:I84"/>
    <mergeCell ref="J36:J58"/>
    <mergeCell ref="K36:K58"/>
    <mergeCell ref="L36:L58"/>
    <mergeCell ref="C60:C61"/>
    <mergeCell ref="D60:D61"/>
    <mergeCell ref="E60:E61"/>
    <mergeCell ref="F60:F61"/>
    <mergeCell ref="G60:G61"/>
    <mergeCell ref="H60:H61"/>
    <mergeCell ref="I60:I61"/>
    <mergeCell ref="J28:J35"/>
    <mergeCell ref="K28:K35"/>
    <mergeCell ref="L28:L35"/>
    <mergeCell ref="C36:C58"/>
    <mergeCell ref="D36:D58"/>
    <mergeCell ref="E36:E58"/>
    <mergeCell ref="F36:F58"/>
    <mergeCell ref="G36:G58"/>
    <mergeCell ref="H36:H58"/>
    <mergeCell ref="I36:I58"/>
    <mergeCell ref="J21:J27"/>
    <mergeCell ref="K21:K27"/>
    <mergeCell ref="L21:L27"/>
    <mergeCell ref="C28:C35"/>
    <mergeCell ref="D28:D35"/>
    <mergeCell ref="E28:E35"/>
    <mergeCell ref="F28:F35"/>
    <mergeCell ref="G28:G35"/>
    <mergeCell ref="H28:H35"/>
    <mergeCell ref="I28:I35"/>
    <mergeCell ref="J19:J20"/>
    <mergeCell ref="K19:K20"/>
    <mergeCell ref="L19:L20"/>
    <mergeCell ref="C21:C27"/>
    <mergeCell ref="D21:D27"/>
    <mergeCell ref="E21:E27"/>
    <mergeCell ref="F21:F27"/>
    <mergeCell ref="G21:G27"/>
    <mergeCell ref="H21:H27"/>
    <mergeCell ref="I21:I27"/>
    <mergeCell ref="F5:I9"/>
    <mergeCell ref="F11:I15"/>
    <mergeCell ref="C19:C20"/>
    <mergeCell ref="D19:D20"/>
    <mergeCell ref="E19:E20"/>
    <mergeCell ref="F19:F20"/>
    <mergeCell ref="G19:G20"/>
    <mergeCell ref="H19:H20"/>
    <mergeCell ref="I19:I20"/>
  </mergeCells>
  <hyperlinks>
    <hyperlink ref="C8" r:id="rId1" display="http://www.hsanrafael.gov.co"/>
  </hyperlinks>
  <printOptions/>
  <pageMargins left="0.7" right="0.7" top="0.75" bottom="0.75" header="0.3" footer="0.3"/>
  <pageSetup horizontalDpi="600" verticalDpi="600" orientation="portrait" paperSize="9" r:id="rId2"/>
  <ignoredErrors>
    <ignoredError sqref="H164:I164" formulaRange="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Administrador</cp:lastModifiedBy>
  <dcterms:created xsi:type="dcterms:W3CDTF">2012-12-10T15:58:41Z</dcterms:created>
  <dcterms:modified xsi:type="dcterms:W3CDTF">2018-05-02T21:59:28Z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